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8975" windowHeight="6540"/>
  </bookViews>
  <sheets>
    <sheet name="Extended summary" sheetId="1" r:id="rId1"/>
  </sheets>
  <definedNames>
    <definedName name="_xlnm._FilterDatabase" localSheetId="0" hidden="1">'Extended summary'!$A$7:$BT$7</definedName>
    <definedName name="AllRefs" localSheetId="0">'Extended summary'!$U$8:$U$232</definedName>
    <definedName name="AllRefsref" localSheetId="0">'Extended summary'!$I$8:$I$232</definedName>
    <definedName name="Classed_frigile_by">'Extended summary'!$E$8:$E$232</definedName>
    <definedName name="CO_All_disp">'Extended summary'!$W$8:$W$232</definedName>
    <definedName name="CO_AS">'Extended summary'!$V$8:$V$232</definedName>
    <definedName name="CO_disp_as_refs">'Extended summary'!$AB$8:$AB$232</definedName>
    <definedName name="CO_Disp_per_mn">'Extended summary'!$Z$8:$Z$232</definedName>
    <definedName name="CO_Disp_Prop">'Extended summary'!$X$8:$X$232</definedName>
    <definedName name="CO_Disp_scale">'Extended summary'!$Y$8:$Y$232</definedName>
    <definedName name="CO_from_countries">'Extended summary'!$AA$8:$AA$232</definedName>
    <definedName name="CO_Mac_duration">'Extended summary'!$AE$8:$AE$232</definedName>
    <definedName name="CO_non_prot">'Extended summary'!#REF!</definedName>
    <definedName name="CO_Prop_per_mn">'Extended summary'!#REF!</definedName>
    <definedName name="CO_protracted_refs">'Extended summary'!$AD$8:$AD$232</definedName>
    <definedName name="CO_Ref_and_seekers">'Extended summary'!#REF!</definedName>
    <definedName name="CO_Ref_and_seekers_per_mn">'Extended summary'!#REF!</definedName>
    <definedName name="CO_Refs_as_seekers">'Extended summary'!$AC$8:$AC$232</definedName>
    <definedName name="CO_Refs_per_mn">'Extended summary'!#REF!</definedName>
    <definedName name="CO_Refs_Xborder">'Extended summary'!$AG$8:$AG$232</definedName>
    <definedName name="CO_Refu">'Extended summary'!$U$8:$U$232</definedName>
    <definedName name="CorrDisp">#REF!</definedName>
    <definedName name="CR_2011_fund">'Extended summary'!#REF!</definedName>
    <definedName name="CR_2011_Rweb">'Extended summary'!#REF!</definedName>
    <definedName name="CR_All_disp">'Extended summary'!$K$8:$K$232</definedName>
    <definedName name="CR_AS">'Extended summary'!$J$8:$J$232</definedName>
    <definedName name="CR_disp_as_refs">'Extended summary'!$P$8:$P$232</definedName>
    <definedName name="CR_Disp_per_mn">'Extended summary'!$N$8:$N$232</definedName>
    <definedName name="CR_Disp_Prop">'Extended summary'!$L$8:$L$232</definedName>
    <definedName name="CR_Disp_scale">'Extended summary'!$M$8:$M$232</definedName>
    <definedName name="CR_Focus_Disp">'Extended summary'!$AT$8:$AT$232</definedName>
    <definedName name="CR_Focus_trend">'Extended summary'!$AS$8:$AS$232</definedName>
    <definedName name="CR_from_countries">'Extended summary'!$O$8:$O$232</definedName>
    <definedName name="CR_HA_Spend">'Extended summary'!$AQ$8:$AQ$232</definedName>
    <definedName name="CR_HCR_Spend">'Extended summary'!$AO$8:$AO$232</definedName>
    <definedName name="CR_HCRRefs">'Extended summary'!$AH$8:$AH$232</definedName>
    <definedName name="CR_Int_Focus">'Extended summary'!$AR$8:$AR$232</definedName>
    <definedName name="CR_non_Prot">'Extended summary'!#REF!</definedName>
    <definedName name="CR_Prop_Protracted">'Extended summary'!$S$8:$S$232</definedName>
    <definedName name="CR_Prop_Refs_camps">'Extended summary'!$AI$8:$AI$232</definedName>
    <definedName name="CR_Prop_Refs_Ind_acc">'Extended summary'!$AJ$8:$AJ$232</definedName>
    <definedName name="CR_Prop_Refs_rural">'Extended summary'!$AM$8:$AM$232</definedName>
    <definedName name="CR_Prop_refs_Unknown_acc">'Extended summary'!$AK$8:$AK$232</definedName>
    <definedName name="CR_Prop_Refs_unknown_loc">'Extended summary'!$AN$8:$AN$232</definedName>
    <definedName name="CR_Prop_Refs_urban">'Extended summary'!$AL$8:$AL$232</definedName>
    <definedName name="CR_Prot_per_mn">'Extended summary'!#REF!</definedName>
    <definedName name="CR_protracted_refs">'Extended summary'!$R$8:$R$232</definedName>
    <definedName name="CR_Ref_and_seekers">'Extended summary'!#REF!</definedName>
    <definedName name="CR_Ref_and_seekers_per_mn">'Extended summary'!#REF!</definedName>
    <definedName name="CR_Refs_as_seekers">'Extended summary'!$Q$8:$Q$232</definedName>
    <definedName name="CR_Refs_per_mn">'Extended summary'!#REF!</definedName>
    <definedName name="CR_Refs_Xborder">'Extended summary'!$T$8:$T$232</definedName>
    <definedName name="CR_Refu">'Extended summary'!$I$8:$I$232</definedName>
    <definedName name="CR_WFP_Spend">'Extended summary'!$AP$8:$AP$232</definedName>
    <definedName name="DataNames">'Extended summary'!$B$8:$AT$8</definedName>
    <definedName name="Datatitles">'Extended summary'!$B$4:$AT$5</definedName>
    <definedName name="ExpSumData">'Extended summary'!$B$8:$AT$232</definedName>
    <definedName name="Frag_Stat_2015">'Extended summary'!#REF!</definedName>
    <definedName name="FSI_Class">'Extended summary'!$F$8:$F$232</definedName>
    <definedName name="GHAFund06">'Extended summary'!#REF!</definedName>
    <definedName name="GHAFund07">'Extended summary'!#REF!</definedName>
    <definedName name="GHAFund08">'Extended summary'!#REF!</definedName>
    <definedName name="GHAFund09">'Extended summary'!#REF!</definedName>
    <definedName name="GHAFund10">'Extended summary'!#REF!</definedName>
    <definedName name="GHAFund11">'Extended summary'!#REF!</definedName>
    <definedName name="GHAFund12">'Extended summary'!#REF!</definedName>
    <definedName name="GHAFund13">'Extended summary'!#REF!</definedName>
    <definedName name="GNI2014_Atlas">'Extended summary'!#REF!</definedName>
    <definedName name="GNI2014_PPP">'Extended summary'!#REF!</definedName>
    <definedName name="HCR_IDP_Bud">'Extended summary'!#REF!</definedName>
    <definedName name="HCR_ref_bud">'Extended summary'!#REF!</definedName>
    <definedName name="HCR_RefPillar_per_capita">'Extended summary'!#REF!</definedName>
    <definedName name="HCRREFS" localSheetId="0">'Extended summary'!$AH$8:$AH$232</definedName>
    <definedName name="IDPs">'Extended summary'!$H$8:$H$232</definedName>
    <definedName name="IDPs_per_mn">'Extended summary'!#REF!</definedName>
    <definedName name="Name">'Extended summary'!$B$8:$B$232</definedName>
    <definedName name="Numb_Neighbours">'Extended summary'!#REF!</definedName>
    <definedName name="OECD_DAC_Member">'Extended summary'!#REF!</definedName>
    <definedName name="OECD_member">'Extended summary'!#REF!</definedName>
    <definedName name="Popn">'Extended summary'!$G$8:$G$232</definedName>
    <definedName name="PWPost14">'Extended summary'!#REF!</definedName>
    <definedName name="Region" localSheetId="0">'Extended summary'!$C$8:$C$232</definedName>
    <definedName name="RWPost06">'Extended summary'!#REF!</definedName>
    <definedName name="RWPost07">'Extended summary'!#REF!</definedName>
    <definedName name="RWPost08">'Extended summary'!#REF!</definedName>
    <definedName name="RWPost09">'Extended summary'!#REF!</definedName>
    <definedName name="RWPost10">'Extended summary'!#REF!</definedName>
    <definedName name="RWPost11">'Extended summary'!#REF!</definedName>
    <definedName name="RWPost12">'Extended summary'!#REF!</definedName>
    <definedName name="RWPost13">'Extended summary'!#REF!</definedName>
    <definedName name="RWPost15July22">'Extended summary'!#REF!</definedName>
    <definedName name="s_FSI" localSheetId="0">'Extended summary'!$F$8:$F$232</definedName>
    <definedName name="S_TotDispFm" localSheetId="0">'Extended summary'!$W$8:$W$232</definedName>
    <definedName name="s_TotDispTo" localSheetId="0">'Extended summary'!$K$8:$K$232</definedName>
    <definedName name="SummaryData" localSheetId="0">'Extended summary'!$A$8:$AT$232</definedName>
    <definedName name="UNDP_Gini_Coeff_2013">'Extended summary'!#REF!</definedName>
    <definedName name="UNDP_HDI_2013">'Extended summary'!#REF!</definedName>
    <definedName name="UNDP_HDI_Ineq_2103">'Extended summary'!#REF!</definedName>
    <definedName name="UNDP_Incom_Ineq_2013">'Extended summary'!#REF!</definedName>
    <definedName name="UNDP_Ineq_Coeff_2013">'Extended summary'!#REF!</definedName>
    <definedName name="UNDP_Popn_Sev_Pov_2013">'Extended summary'!#REF!</definedName>
    <definedName name="WB_area">'Extended summary'!#REF!</definedName>
    <definedName name="WB_Density">'Extended summary'!#REF!</definedName>
    <definedName name="WB_Female_partic">'Extended summary'!#REF!</definedName>
    <definedName name="WB_Income_Class">'Extended summary'!$D$8:$D$232</definedName>
    <definedName name="WB_Percent_Urban">'Extended summary'!#REF!</definedName>
    <definedName name="WB_Urban_Growth">'Extended summary'!#REF!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0" i="1" l="1"/>
  <c r="A112" i="1"/>
  <c r="A71" i="1"/>
  <c r="A88" i="1"/>
  <c r="A232" i="1"/>
  <c r="A69" i="1"/>
  <c r="A56" i="1"/>
  <c r="A8" i="1"/>
  <c r="A231" i="1"/>
  <c r="A74" i="1"/>
  <c r="A230" i="1"/>
  <c r="A154" i="1"/>
  <c r="A229" i="1"/>
  <c r="A125" i="1"/>
  <c r="A141" i="1"/>
  <c r="A144" i="1"/>
  <c r="A34" i="1"/>
  <c r="A57" i="1"/>
  <c r="A228" i="1"/>
  <c r="A227" i="1"/>
  <c r="A99" i="1"/>
  <c r="A38" i="1"/>
  <c r="A77" i="1"/>
  <c r="A124" i="1"/>
  <c r="A138" i="1"/>
  <c r="A81" i="1"/>
  <c r="A182" i="1"/>
  <c r="A226" i="1"/>
  <c r="A107" i="1"/>
  <c r="A92" i="1"/>
  <c r="A97" i="1"/>
  <c r="A11" i="1"/>
  <c r="A225" i="1"/>
  <c r="A224" i="1"/>
  <c r="A127" i="1"/>
  <c r="A156" i="1"/>
  <c r="A21" i="1"/>
  <c r="A40" i="1"/>
  <c r="A64" i="1"/>
  <c r="A30" i="1"/>
  <c r="A145" i="1"/>
  <c r="A63" i="1"/>
  <c r="A104" i="1"/>
  <c r="A16" i="1"/>
  <c r="A171" i="1"/>
  <c r="A223" i="1"/>
  <c r="A111" i="1"/>
  <c r="A222" i="1"/>
  <c r="A162" i="1"/>
  <c r="A68" i="1"/>
  <c r="A176" i="1"/>
  <c r="A18" i="1"/>
  <c r="A44" i="1"/>
  <c r="A108" i="1"/>
  <c r="A221" i="1"/>
  <c r="A220" i="1"/>
  <c r="A181" i="1"/>
  <c r="A219" i="1"/>
  <c r="A152" i="1"/>
  <c r="A161" i="1"/>
  <c r="A180" i="1"/>
  <c r="A43" i="1"/>
  <c r="A25" i="1"/>
  <c r="A94" i="1"/>
  <c r="A218" i="1"/>
  <c r="A83" i="1"/>
  <c r="A113" i="1"/>
  <c r="A217" i="1"/>
  <c r="A216" i="1"/>
  <c r="A168" i="1"/>
  <c r="A114" i="1"/>
  <c r="A91" i="1"/>
  <c r="A93" i="1"/>
  <c r="A160" i="1"/>
  <c r="A120" i="1"/>
  <c r="A165" i="1"/>
  <c r="A215" i="1"/>
  <c r="A19" i="1"/>
  <c r="A178" i="1"/>
  <c r="A214" i="1"/>
  <c r="A213" i="1"/>
  <c r="A164" i="1"/>
  <c r="A23" i="1"/>
  <c r="A105" i="1"/>
  <c r="A100" i="1"/>
  <c r="A173" i="1"/>
  <c r="A212" i="1"/>
  <c r="A157" i="1"/>
  <c r="A51" i="1"/>
  <c r="A211" i="1"/>
  <c r="A153" i="1"/>
  <c r="A15" i="1"/>
  <c r="A84" i="1"/>
  <c r="A67" i="1"/>
  <c r="A86" i="1"/>
  <c r="A73" i="1"/>
  <c r="A184" i="1"/>
  <c r="A24" i="1"/>
  <c r="A210" i="1"/>
  <c r="A126" i="1"/>
  <c r="A48" i="1"/>
  <c r="A209" i="1"/>
  <c r="A183" i="1"/>
  <c r="A208" i="1"/>
  <c r="A37" i="1"/>
  <c r="A207" i="1"/>
  <c r="A95" i="1"/>
  <c r="A60" i="1"/>
  <c r="A121" i="1"/>
  <c r="A177" i="1"/>
  <c r="A206" i="1"/>
  <c r="A151" i="1"/>
  <c r="A205" i="1"/>
  <c r="A61" i="1"/>
  <c r="A72" i="1"/>
  <c r="A102" i="1"/>
  <c r="A62" i="1"/>
  <c r="A146" i="1"/>
  <c r="A130" i="1"/>
  <c r="A75" i="1"/>
  <c r="A118" i="1"/>
  <c r="A119" i="1"/>
  <c r="A204" i="1"/>
  <c r="A70" i="1"/>
  <c r="A90" i="1"/>
  <c r="A85" i="1"/>
  <c r="A147" i="1"/>
  <c r="A103" i="1"/>
  <c r="A132" i="1"/>
  <c r="A115" i="1"/>
  <c r="A139" i="1"/>
  <c r="A9" i="1"/>
  <c r="A22" i="1"/>
  <c r="A79" i="1"/>
  <c r="A31" i="1"/>
  <c r="A203" i="1"/>
  <c r="A110" i="1"/>
  <c r="A158" i="1"/>
  <c r="A42" i="1"/>
  <c r="A202" i="1"/>
  <c r="A50" i="1"/>
  <c r="A128" i="1"/>
  <c r="A78" i="1"/>
  <c r="A29" i="1"/>
  <c r="A32" i="1"/>
  <c r="A175" i="1"/>
  <c r="A149" i="1"/>
  <c r="A155" i="1"/>
  <c r="A201" i="1"/>
  <c r="A47" i="1"/>
  <c r="A142" i="1"/>
  <c r="A45" i="1"/>
  <c r="A41" i="1"/>
  <c r="A133" i="1"/>
  <c r="A46" i="1"/>
  <c r="A200" i="1"/>
  <c r="A199" i="1"/>
  <c r="A166" i="1"/>
  <c r="A198" i="1"/>
  <c r="A98" i="1"/>
  <c r="A197" i="1"/>
  <c r="A13" i="1"/>
  <c r="A167" i="1"/>
  <c r="A14" i="1"/>
  <c r="A143" i="1"/>
  <c r="A28" i="1"/>
  <c r="A39" i="1"/>
  <c r="A49" i="1"/>
  <c r="A12" i="1"/>
  <c r="A89" i="1"/>
  <c r="A174" i="1"/>
  <c r="A106" i="1"/>
  <c r="A179" i="1"/>
  <c r="A136" i="1"/>
  <c r="A196" i="1"/>
  <c r="A195" i="1"/>
  <c r="A76" i="1"/>
  <c r="A131" i="1"/>
  <c r="A36" i="1"/>
  <c r="A129" i="1"/>
  <c r="A194" i="1"/>
  <c r="A65" i="1"/>
  <c r="A109" i="1"/>
  <c r="A58" i="1"/>
  <c r="A17" i="1"/>
  <c r="A137" i="1"/>
  <c r="A66" i="1"/>
  <c r="A35" i="1"/>
  <c r="A193" i="1"/>
  <c r="A163" i="1"/>
  <c r="A148" i="1"/>
  <c r="A55" i="1"/>
  <c r="A117" i="1"/>
  <c r="A27" i="1"/>
  <c r="A82" i="1"/>
  <c r="A123" i="1"/>
  <c r="A192" i="1"/>
  <c r="A191" i="1"/>
  <c r="A87" i="1"/>
  <c r="A150" i="1"/>
  <c r="A52" i="1"/>
  <c r="A116" i="1"/>
  <c r="A122" i="1"/>
  <c r="A190" i="1"/>
  <c r="A101" i="1"/>
  <c r="A140" i="1"/>
  <c r="A170" i="1"/>
  <c r="A96" i="1"/>
  <c r="A169" i="1"/>
  <c r="A26" i="1"/>
  <c r="A134" i="1"/>
  <c r="A159" i="1"/>
  <c r="A59" i="1"/>
  <c r="A189" i="1"/>
  <c r="A188" i="1"/>
  <c r="A187" i="1"/>
  <c r="A53" i="1"/>
  <c r="A135" i="1"/>
  <c r="A172" i="1"/>
  <c r="A186" i="1"/>
  <c r="A80" i="1"/>
  <c r="A185" i="1"/>
  <c r="AA5" i="1"/>
  <c r="A54" i="1"/>
  <c r="AO7" i="1"/>
  <c r="AF7" i="1"/>
  <c r="R5" i="1"/>
  <c r="A33" i="1"/>
  <c r="AP7" i="1"/>
  <c r="AH7" i="1"/>
  <c r="O5" i="1"/>
  <c r="A10" i="1"/>
  <c r="AQ7" i="1"/>
  <c r="U7" i="1"/>
  <c r="O7" i="1"/>
  <c r="AQ5" i="1"/>
  <c r="AO5" i="1"/>
  <c r="AF5" i="1"/>
  <c r="V5" i="1"/>
  <c r="V6" i="1" s="1"/>
  <c r="G5" i="1"/>
  <c r="G6" i="1" s="1"/>
  <c r="A5" i="1"/>
  <c r="R6" i="1" l="1"/>
  <c r="H7" i="1"/>
  <c r="I7" i="1"/>
  <c r="AA7" i="1"/>
  <c r="J5" i="1"/>
  <c r="AD7" i="1"/>
  <c r="U5" i="1"/>
  <c r="H5" i="1"/>
  <c r="H6" i="1" s="1"/>
  <c r="AP5" i="1"/>
  <c r="I5" i="1"/>
  <c r="J7" i="1"/>
  <c r="AD5" i="1"/>
  <c r="V7" i="1"/>
  <c r="AH5" i="1"/>
  <c r="G7" i="1"/>
  <c r="R7" i="1"/>
  <c r="AC5" i="1" l="1"/>
  <c r="AD6" i="1"/>
  <c r="AE5" i="1"/>
  <c r="S5" i="1"/>
  <c r="K5" i="1"/>
  <c r="K7" i="1"/>
  <c r="AL5" i="1"/>
  <c r="AJ5" i="1"/>
  <c r="AN5" i="1"/>
  <c r="AH6" i="1"/>
  <c r="AK5" i="1"/>
  <c r="AM5" i="1"/>
  <c r="AI5" i="1"/>
  <c r="I6" i="1"/>
  <c r="Q5" i="1"/>
  <c r="J6" i="1"/>
  <c r="AG5" i="1"/>
  <c r="T5" i="1"/>
  <c r="U6" i="1"/>
  <c r="W5" i="1"/>
  <c r="W7" i="1"/>
  <c r="K6" i="1" l="1"/>
  <c r="N5" i="1"/>
  <c r="P5" i="1"/>
  <c r="W6" i="1"/>
  <c r="Z5" i="1"/>
  <c r="AB5" i="1"/>
  <c r="X5" i="1" l="1"/>
  <c r="X7" i="1"/>
  <c r="L5" i="1"/>
  <c r="L7" i="1"/>
</calcChain>
</file>

<file path=xl/sharedStrings.xml><?xml version="1.0" encoding="utf-8"?>
<sst xmlns="http://schemas.openxmlformats.org/spreadsheetml/2006/main" count="2305" uniqueCount="338">
  <si>
    <t>Base country data</t>
  </si>
  <si>
    <t>Displacement by country of refuge</t>
  </si>
  <si>
    <t xml:space="preserve"> Displacement by country of origin</t>
  </si>
  <si>
    <t>Location of UNHCR refugees in camps, individual accommodation, and rural or urban settings</t>
  </si>
  <si>
    <t>Financial Resources for this country of refuge</t>
  </si>
  <si>
    <t>Focus of international community</t>
  </si>
  <si>
    <t>Filtered row Count</t>
  </si>
  <si>
    <t>Country Name</t>
  </si>
  <si>
    <t>Region</t>
  </si>
  <si>
    <t>World  Bank Income class</t>
  </si>
  <si>
    <t>Fragile States Index classification 2015</t>
  </si>
  <si>
    <t>World Bank Population (millions)</t>
  </si>
  <si>
    <t>IDPs</t>
  </si>
  <si>
    <t>Refugees (UNHCR and UNRWA) here</t>
  </si>
  <si>
    <t>Total displaced in this country</t>
  </si>
  <si>
    <t xml:space="preserve">Displaced here as % of total </t>
  </si>
  <si>
    <t>Scale of displacement in this country</t>
  </si>
  <si>
    <t>Total displaced here per million population</t>
  </si>
  <si>
    <t>Number of countries sending refugees here</t>
  </si>
  <si>
    <t>Number of refugees in protracted displacement here</t>
  </si>
  <si>
    <t>Proportion of refugee caseload here in protracted displacement</t>
  </si>
  <si>
    <t>Percentage of refugee caseload from neighbouring counties</t>
  </si>
  <si>
    <t>Refugees (UNHCR and UNRWA) from here</t>
  </si>
  <si>
    <t>Total displaced by this country</t>
  </si>
  <si>
    <t>Displaced from here as % of all displaced</t>
  </si>
  <si>
    <t>Scale of Displacment from this country</t>
  </si>
  <si>
    <t>Displacement from here per million population</t>
  </si>
  <si>
    <t>Number of refugees from here in protracted displacement</t>
  </si>
  <si>
    <t>Proportion of refugee casload from here in protracted displacement</t>
  </si>
  <si>
    <t>Percentage of refugee caseload in neighbouring countries</t>
  </si>
  <si>
    <t>UNHCR Refugee caseload in this country of refuge</t>
  </si>
  <si>
    <t>Proportion of UNHCR Refugee caseload here in camps</t>
  </si>
  <si>
    <t>Proportion of UNHCR refugee caseload here in individual accommodation</t>
  </si>
  <si>
    <t>Proportion of UNHCR refugee caseload here with unknown accommodation</t>
  </si>
  <si>
    <t>Proportion of UNHCR refugee caseload here in urban settings</t>
  </si>
  <si>
    <t>Proportion of UNHCR refugee caseload here in rural settings</t>
  </si>
  <si>
    <t>Proportion of UNHCR refugee caseload here in unknown settings</t>
  </si>
  <si>
    <t>Degree of focus of international community on this country of refuge</t>
  </si>
  <si>
    <t>Degree of attention to Refugees and IDPs in intenational focus</t>
  </si>
  <si>
    <t>Totals or ranges for filtered items only</t>
  </si>
  <si>
    <t>As percentage of unfiltered total</t>
  </si>
  <si>
    <t>Averages for filtered items only</t>
  </si>
  <si>
    <t>Afghanistan</t>
  </si>
  <si>
    <t>Albania</t>
  </si>
  <si>
    <t>Algeria</t>
  </si>
  <si>
    <t>Andorra</t>
  </si>
  <si>
    <t>Angola</t>
  </si>
  <si>
    <t>Anguilla</t>
  </si>
  <si>
    <t>Antigua and Barbuda</t>
  </si>
  <si>
    <t>Argentina</t>
  </si>
  <si>
    <t>Armenia</t>
  </si>
  <si>
    <t>Aruba</t>
  </si>
  <si>
    <t>Australia</t>
  </si>
  <si>
    <t>Austria</t>
  </si>
  <si>
    <t>Azerbaijan</t>
  </si>
  <si>
    <t>Bahamas</t>
  </si>
  <si>
    <t>Bahrain</t>
  </si>
  <si>
    <t>Bangladesh</t>
  </si>
  <si>
    <t>Barbados</t>
  </si>
  <si>
    <t>Belarus</t>
  </si>
  <si>
    <t>Belgium</t>
  </si>
  <si>
    <t>Belize</t>
  </si>
  <si>
    <t>Benin</t>
  </si>
  <si>
    <t>Bermuda</t>
  </si>
  <si>
    <t>Bhutan</t>
  </si>
  <si>
    <t>Bolivia</t>
  </si>
  <si>
    <t>Bosnia and Herzegovina</t>
  </si>
  <si>
    <t>Botswana</t>
  </si>
  <si>
    <t>Brazil</t>
  </si>
  <si>
    <t>British Virgin Islands</t>
  </si>
  <si>
    <t>Brunei Darussalam</t>
  </si>
  <si>
    <t>Bulgaria</t>
  </si>
  <si>
    <t>Burkina Faso</t>
  </si>
  <si>
    <t>Burundi</t>
  </si>
  <si>
    <t>Cambodia</t>
  </si>
  <si>
    <t>Cameroon</t>
  </si>
  <si>
    <t>Canada</t>
  </si>
  <si>
    <t>Cape Verde</t>
  </si>
  <si>
    <t>Cayman Islands</t>
  </si>
  <si>
    <t>Central African Republic</t>
  </si>
  <si>
    <t>Chad</t>
  </si>
  <si>
    <t>Chile</t>
  </si>
  <si>
    <t>China</t>
  </si>
  <si>
    <t>Colombia</t>
  </si>
  <si>
    <t>Comoros</t>
  </si>
  <si>
    <t>Congo</t>
  </si>
  <si>
    <t>Cook Islands</t>
  </si>
  <si>
    <t>Costa Rica</t>
  </si>
  <si>
    <t>Côte d'Ivoire</t>
  </si>
  <si>
    <t>Croatia</t>
  </si>
  <si>
    <t>Cuba</t>
  </si>
  <si>
    <t>Curaçao</t>
  </si>
  <si>
    <t>Cyprus</t>
  </si>
  <si>
    <t>Czech Republic</t>
  </si>
  <si>
    <t>Denmark</t>
  </si>
  <si>
    <t>Djibouti</t>
  </si>
  <si>
    <t>Dominica</t>
  </si>
  <si>
    <t>Dominican Republic</t>
  </si>
  <si>
    <t>DRC</t>
  </si>
  <si>
    <t>Ecuador</t>
  </si>
  <si>
    <t>Egypt</t>
  </si>
  <si>
    <t>El Salvador</t>
  </si>
  <si>
    <t>Equatorial Guinea</t>
  </si>
  <si>
    <t>Eritrea</t>
  </si>
  <si>
    <t>Estonia</t>
  </si>
  <si>
    <t>Ethiopia</t>
  </si>
  <si>
    <t>Federated States of Micronesia</t>
  </si>
  <si>
    <t>Fiji</t>
  </si>
  <si>
    <t>Finland</t>
  </si>
  <si>
    <t>France</t>
  </si>
  <si>
    <t>French Guiana</t>
  </si>
  <si>
    <t>French Polynesia</t>
  </si>
  <si>
    <t>FYR Macedonia</t>
  </si>
  <si>
    <t>Gabon</t>
  </si>
  <si>
    <t>Gambia</t>
  </si>
  <si>
    <t>Georgia</t>
  </si>
  <si>
    <t>Germany</t>
  </si>
  <si>
    <t>Ghana</t>
  </si>
  <si>
    <t>Gibraltar</t>
  </si>
  <si>
    <t>Greece</t>
  </si>
  <si>
    <t>Grenada</t>
  </si>
  <si>
    <t>Guadeloupe</t>
  </si>
  <si>
    <t>Guatemala</t>
  </si>
  <si>
    <t>Guinea</t>
  </si>
  <si>
    <t>Guinea-Bissau</t>
  </si>
  <si>
    <t>Guyana</t>
  </si>
  <si>
    <t>Haiti</t>
  </si>
  <si>
    <t>Holy See</t>
  </si>
  <si>
    <t>Honduras</t>
  </si>
  <si>
    <t>Hong Kong SAR, China</t>
  </si>
  <si>
    <t>Hungary</t>
  </si>
  <si>
    <t>Iceland</t>
  </si>
  <si>
    <t>India</t>
  </si>
  <si>
    <t>Indonesia</t>
  </si>
  <si>
    <t>Iran</t>
  </si>
  <si>
    <t>Iraq</t>
  </si>
  <si>
    <t>Ireland</t>
  </si>
  <si>
    <t>Israel</t>
  </si>
  <si>
    <t>Italy</t>
  </si>
  <si>
    <t>Jamaica</t>
  </si>
  <si>
    <t>Japan</t>
  </si>
  <si>
    <t>Jordan</t>
  </si>
  <si>
    <t>Kazakhstan</t>
  </si>
  <si>
    <t>Kenya</t>
  </si>
  <si>
    <t>Kiribati</t>
  </si>
  <si>
    <t>Korea DPR</t>
  </si>
  <si>
    <t>Kuwait</t>
  </si>
  <si>
    <t>Kyrgyzstan</t>
  </si>
  <si>
    <t>Laos</t>
  </si>
  <si>
    <t>Latvia</t>
  </si>
  <si>
    <t>Lebanon</t>
  </si>
  <si>
    <t>Lesotho</t>
  </si>
  <si>
    <t>Liberia</t>
  </si>
  <si>
    <t>Libya</t>
  </si>
  <si>
    <t>Liechtenstein</t>
  </si>
  <si>
    <t>Lithuania</t>
  </si>
  <si>
    <t>Luxembourg</t>
  </si>
  <si>
    <t>Macao SAR, China</t>
  </si>
  <si>
    <t>Madagascar</t>
  </si>
  <si>
    <t>Malawi</t>
  </si>
  <si>
    <t>Malaysia</t>
  </si>
  <si>
    <t>Maldives</t>
  </si>
  <si>
    <t>Mali</t>
  </si>
  <si>
    <t>Malta</t>
  </si>
  <si>
    <t>Marshall Islands</t>
  </si>
  <si>
    <t>Martinique</t>
  </si>
  <si>
    <t>Mauritania</t>
  </si>
  <si>
    <t>Mauritius</t>
  </si>
  <si>
    <t>Mayotte</t>
  </si>
  <si>
    <t>Mexico</t>
  </si>
  <si>
    <t>Monaco</t>
  </si>
  <si>
    <t>Mongolia</t>
  </si>
  <si>
    <t>Montenegro</t>
  </si>
  <si>
    <t>Morocco</t>
  </si>
  <si>
    <t>Mozambique</t>
  </si>
  <si>
    <t>Myanmar</t>
  </si>
  <si>
    <t>Namibia</t>
  </si>
  <si>
    <t>Nauru</t>
  </si>
  <si>
    <t>Nepal</t>
  </si>
  <si>
    <t>Netherlands</t>
  </si>
  <si>
    <t>New Caledonia</t>
  </si>
  <si>
    <t>New Zealand</t>
  </si>
  <si>
    <t>Nicaragua</t>
  </si>
  <si>
    <t>Niger</t>
  </si>
  <si>
    <t>Nigeria</t>
  </si>
  <si>
    <t>Niue</t>
  </si>
  <si>
    <t>Norfolk Island</t>
  </si>
  <si>
    <t>Norway</t>
  </si>
  <si>
    <t>Oman</t>
  </si>
  <si>
    <t>Pakistan</t>
  </si>
  <si>
    <t>Palau</t>
  </si>
  <si>
    <t>Panama</t>
  </si>
  <si>
    <t>Papua New Guinea</t>
  </si>
  <si>
    <t>Paraguay</t>
  </si>
  <si>
    <t>Peru</t>
  </si>
  <si>
    <t>Philippines</t>
  </si>
  <si>
    <t>Poland</t>
  </si>
  <si>
    <t>Portugal</t>
  </si>
  <si>
    <t>Puerto Rico</t>
  </si>
  <si>
    <t>Qatar</t>
  </si>
  <si>
    <t>Republic of Korea</t>
  </si>
  <si>
    <t>Republic of Moldova</t>
  </si>
  <si>
    <t>Réunion</t>
  </si>
  <si>
    <t>Romania</t>
  </si>
  <si>
    <t>Russian Federation</t>
  </si>
  <si>
    <t>Rwanda</t>
  </si>
  <si>
    <t>Saint Kitts and Nevis</t>
  </si>
  <si>
    <t>Saint Lucia</t>
  </si>
  <si>
    <t>Saint Vincent and the Grenadines</t>
  </si>
  <si>
    <t>Saint-Pierre-et-Miquelon</t>
  </si>
  <si>
    <t>Samoa</t>
  </si>
  <si>
    <t>San Marino</t>
  </si>
  <si>
    <t>Sao Tome and Principe</t>
  </si>
  <si>
    <t>Saudi Arabia</t>
  </si>
  <si>
    <t>Senegal</t>
  </si>
  <si>
    <t>Serbia</t>
  </si>
  <si>
    <t>Seychelles</t>
  </si>
  <si>
    <t>Sierra Leone</t>
  </si>
  <si>
    <t>Singapore</t>
  </si>
  <si>
    <t>Sint Maarten (Dutch part)</t>
  </si>
  <si>
    <t>Slovakia</t>
  </si>
  <si>
    <t>Slovenia</t>
  </si>
  <si>
    <t>Solomon Islands</t>
  </si>
  <si>
    <t>Somalia</t>
  </si>
  <si>
    <t>South Africa</t>
  </si>
  <si>
    <t>South Sudan</t>
  </si>
  <si>
    <t>Spain</t>
  </si>
  <si>
    <t>Sri Lanka</t>
  </si>
  <si>
    <t>State of Palestine</t>
  </si>
  <si>
    <t>Stateless</t>
  </si>
  <si>
    <t>Sudan</t>
  </si>
  <si>
    <t>Suriname</t>
  </si>
  <si>
    <t>Swaziland</t>
  </si>
  <si>
    <t>Sweden</t>
  </si>
  <si>
    <t>Switzerland</t>
  </si>
  <si>
    <t>Syria</t>
  </si>
  <si>
    <t>Tajikistan</t>
  </si>
  <si>
    <t>Tanzania</t>
  </si>
  <si>
    <t>Thailand</t>
  </si>
  <si>
    <t>Tibet</t>
  </si>
  <si>
    <t>Timor-Leste</t>
  </si>
  <si>
    <t>Togo</t>
  </si>
  <si>
    <t>Tonga</t>
  </si>
  <si>
    <t>Trinidad and Tobago</t>
  </si>
  <si>
    <t>Tunisia</t>
  </si>
  <si>
    <t>Turkey</t>
  </si>
  <si>
    <t>Turkmenistan</t>
  </si>
  <si>
    <t>Turks and Caicos Islands</t>
  </si>
  <si>
    <t>Tuvalu</t>
  </si>
  <si>
    <t>Uganda</t>
  </si>
  <si>
    <t>Ukraine</t>
  </si>
  <si>
    <t>United Arab Emirates</t>
  </si>
  <si>
    <t>United Kingdom</t>
  </si>
  <si>
    <t>United States</t>
  </si>
  <si>
    <t>Unspecified</t>
  </si>
  <si>
    <t>Uruguay</t>
  </si>
  <si>
    <t>US Virgin Islands</t>
  </si>
  <si>
    <t>Uzbekistan</t>
  </si>
  <si>
    <t>Vanuatu</t>
  </si>
  <si>
    <t>Various</t>
  </si>
  <si>
    <t>Venezuela</t>
  </si>
  <si>
    <t>Viet Nam</t>
  </si>
  <si>
    <t xml:space="preserve">Wallis and Futuna Islands </t>
  </si>
  <si>
    <t>Western Sahara</t>
  </si>
  <si>
    <t>Yemen</t>
  </si>
  <si>
    <t>Zambia</t>
  </si>
  <si>
    <t>Zimbabwe</t>
  </si>
  <si>
    <t>Very High Alert</t>
  </si>
  <si>
    <t>High Alert</t>
  </si>
  <si>
    <t>Alert</t>
  </si>
  <si>
    <t>High Warning</t>
  </si>
  <si>
    <t>Warning</t>
  </si>
  <si>
    <t>Low Warning</t>
  </si>
  <si>
    <t>Less Stable</t>
  </si>
  <si>
    <t>More Stable</t>
  </si>
  <si>
    <t>Stable</t>
  </si>
  <si>
    <t>Sustainable</t>
  </si>
  <si>
    <t>Very Sustainable</t>
  </si>
  <si>
    <t/>
  </si>
  <si>
    <t>Africa, North of Sahara</t>
  </si>
  <si>
    <t>Africa, South of Sahara</t>
  </si>
  <si>
    <t>America, North and Central</t>
  </si>
  <si>
    <t>America, South</t>
  </si>
  <si>
    <t>Asia, Far East</t>
  </si>
  <si>
    <t>Asia, Middle East</t>
  </si>
  <si>
    <t>Asia, South and Central</t>
  </si>
  <si>
    <t>Europe</t>
  </si>
  <si>
    <t>None</t>
  </si>
  <si>
    <t>Oceania</t>
  </si>
  <si>
    <t>High-income</t>
  </si>
  <si>
    <t>Lower-middle-income</t>
  </si>
  <si>
    <t>Low-income</t>
  </si>
  <si>
    <t>NA</t>
  </si>
  <si>
    <t>Upper-middle-income</t>
  </si>
  <si>
    <t>Huge</t>
  </si>
  <si>
    <t>Large</t>
  </si>
  <si>
    <t>Major</t>
  </si>
  <si>
    <t>Medium</t>
  </si>
  <si>
    <t>Minor</t>
  </si>
  <si>
    <t>Significant</t>
  </si>
  <si>
    <t>Small</t>
  </si>
  <si>
    <t>Trivial</t>
  </si>
  <si>
    <t>DAC, WB, FS</t>
  </si>
  <si>
    <t>Strong Focus</t>
  </si>
  <si>
    <t>Decreasing</t>
  </si>
  <si>
    <t>Weak</t>
  </si>
  <si>
    <t>Negligible focus</t>
  </si>
  <si>
    <t>Nil</t>
  </si>
  <si>
    <t>Little change in numbers</t>
  </si>
  <si>
    <t>Moderate</t>
  </si>
  <si>
    <t>DAC, WB</t>
  </si>
  <si>
    <t>Almost forgotten</t>
  </si>
  <si>
    <t>Increasing</t>
  </si>
  <si>
    <t>Strong</t>
  </si>
  <si>
    <t>Very strong</t>
  </si>
  <si>
    <t>Strongly increasing</t>
  </si>
  <si>
    <t>DAC, FS</t>
  </si>
  <si>
    <t>Some Attention</t>
  </si>
  <si>
    <t>Slight</t>
  </si>
  <si>
    <t>Strongly decreasing</t>
  </si>
  <si>
    <t>Significant focus</t>
  </si>
  <si>
    <t>Negligible</t>
  </si>
  <si>
    <t>Main Focus</t>
  </si>
  <si>
    <t>Number of countries to which this country sends refugees</t>
  </si>
  <si>
    <t>asylum-seekers here</t>
  </si>
  <si>
    <t>Proportion of caseload here as refugees or asylum-seekers</t>
  </si>
  <si>
    <t>Proportion of refugee and asylum-seeker caseload here as asylum-seekers</t>
  </si>
  <si>
    <t>asylum-seekers from this country</t>
  </si>
  <si>
    <t>Proportion of caseload from here as refugees or asylum-seekers</t>
  </si>
  <si>
    <t>Proportion of refugee and asylum-seeker caseload from here as asylum-seekers</t>
  </si>
  <si>
    <t>Classified as a fragile state in 2014 by:</t>
  </si>
  <si>
    <t>Proportion of UNHCR country-specific spend for this country of refuge</t>
  </si>
  <si>
    <t>Proportion of WFP country-specific spend for this country of refuge</t>
  </si>
  <si>
    <t>Estimated proportion of global humanitarian spend in this country of refuge</t>
  </si>
  <si>
    <t>Max duration of refugee crisis here from 1978–2014</t>
  </si>
  <si>
    <t>Trend in focus (2013–2014)</t>
  </si>
  <si>
    <t>Annex 1 - data</t>
  </si>
  <si>
    <t>Protracted displacement: uncertain paths to self-reliance in exile (full report online at www.odi.org/hpg/protracted-displacement)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</si>
</sst>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_-;\-* #,##0_-;_-* &quot;-&quot;??_-;_-@_-"/>
    <numFmt numFmtId="165" formatCode="0.0%"/>
    <numFmt numFmtId="166" formatCode="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EBD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2" fillId="2" borderId="0" xfId="0" applyFont="1" applyFill="1" applyAlignment="1">
      <alignment vertical="center" wrapText="1"/>
    </xf>
    <xf numFmtId="0" fontId="2" fillId="3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2" borderId="0" xfId="0" applyFont="1" applyFill="1" applyAlignment="1">
      <alignment horizontal="left" wrapText="1"/>
    </xf>
    <xf numFmtId="0" fontId="2" fillId="2" borderId="0" xfId="0" applyFont="1" applyFill="1" applyAlignment="1">
      <alignment horizontal="center" wrapText="1"/>
    </xf>
    <xf numFmtId="0" fontId="2" fillId="3" borderId="0" xfId="0" applyFont="1" applyFill="1" applyAlignment="1">
      <alignment horizontal="center" wrapText="1"/>
    </xf>
    <xf numFmtId="0" fontId="2" fillId="4" borderId="0" xfId="0" applyFont="1" applyFill="1" applyAlignment="1">
      <alignment horizontal="center" wrapText="1"/>
    </xf>
    <xf numFmtId="0" fontId="2" fillId="5" borderId="0" xfId="0" applyFont="1" applyFill="1" applyAlignment="1">
      <alignment horizontal="center" wrapText="1"/>
    </xf>
    <xf numFmtId="0" fontId="2" fillId="6" borderId="0" xfId="0" applyFont="1" applyFill="1" applyAlignment="1">
      <alignment horizontal="center" wrapText="1"/>
    </xf>
    <xf numFmtId="164" fontId="1" fillId="2" borderId="0" xfId="1" applyNumberFormat="1" applyFont="1" applyFill="1" applyAlignment="1">
      <alignment horizontal="left" wrapText="1"/>
    </xf>
    <xf numFmtId="0" fontId="0" fillId="2" borderId="1" xfId="0" applyFill="1" applyBorder="1" applyAlignment="1">
      <alignment horizontal="left" vertical="top"/>
    </xf>
    <xf numFmtId="0" fontId="0" fillId="2" borderId="1" xfId="0" applyFill="1" applyBorder="1" applyAlignment="1">
      <alignment horizontal="center" vertical="top"/>
    </xf>
    <xf numFmtId="3" fontId="0" fillId="2" borderId="1" xfId="0" applyNumberFormat="1" applyFill="1" applyBorder="1" applyAlignment="1">
      <alignment horizontal="center" vertical="top" wrapText="1"/>
    </xf>
    <xf numFmtId="3" fontId="0" fillId="3" borderId="1" xfId="0" applyNumberFormat="1" applyFill="1" applyBorder="1" applyAlignment="1">
      <alignment horizontal="center" vertical="top" wrapText="1"/>
    </xf>
    <xf numFmtId="165" fontId="0" fillId="3" borderId="1" xfId="2" applyNumberFormat="1" applyFont="1" applyFill="1" applyBorder="1" applyAlignment="1">
      <alignment horizontal="center" vertical="center" wrapText="1"/>
    </xf>
    <xf numFmtId="165" fontId="3" fillId="3" borderId="1" xfId="2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top" wrapText="1"/>
    </xf>
    <xf numFmtId="165" fontId="0" fillId="3" borderId="1" xfId="2" applyNumberFormat="1" applyFont="1" applyFill="1" applyBorder="1" applyAlignment="1">
      <alignment horizontal="center" vertical="top" wrapText="1"/>
    </xf>
    <xf numFmtId="3" fontId="0" fillId="4" borderId="1" xfId="0" applyNumberFormat="1" applyFill="1" applyBorder="1" applyAlignment="1">
      <alignment horizontal="center" vertical="top" wrapText="1"/>
    </xf>
    <xf numFmtId="165" fontId="0" fillId="4" borderId="1" xfId="2" applyNumberFormat="1" applyFont="1" applyFill="1" applyBorder="1" applyAlignment="1">
      <alignment horizontal="center" vertical="top" wrapText="1"/>
    </xf>
    <xf numFmtId="0" fontId="0" fillId="4" borderId="1" xfId="0" applyFill="1" applyBorder="1" applyAlignment="1">
      <alignment horizontal="center" wrapText="1"/>
    </xf>
    <xf numFmtId="165" fontId="0" fillId="4" borderId="1" xfId="2" applyNumberFormat="1" applyFont="1" applyFill="1" applyBorder="1" applyAlignment="1">
      <alignment horizontal="center" wrapText="1"/>
    </xf>
    <xf numFmtId="0" fontId="0" fillId="4" borderId="1" xfId="0" applyFill="1" applyBorder="1" applyAlignment="1">
      <alignment horizontal="center" vertical="top" wrapText="1"/>
    </xf>
    <xf numFmtId="3" fontId="0" fillId="5" borderId="1" xfId="0" applyNumberFormat="1" applyFill="1" applyBorder="1" applyAlignment="1">
      <alignment horizontal="center" vertical="top" wrapText="1"/>
    </xf>
    <xf numFmtId="165" fontId="0" fillId="5" borderId="1" xfId="2" applyNumberFormat="1" applyFont="1" applyFill="1" applyBorder="1" applyAlignment="1">
      <alignment horizontal="center" vertical="top" wrapText="1"/>
    </xf>
    <xf numFmtId="165" fontId="0" fillId="6" borderId="1" xfId="2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 vertical="top"/>
    </xf>
    <xf numFmtId="0" fontId="2" fillId="2" borderId="1" xfId="0" applyFont="1" applyFill="1" applyBorder="1" applyAlignment="1">
      <alignment horizontal="center" wrapText="1"/>
    </xf>
    <xf numFmtId="165" fontId="1" fillId="2" borderId="1" xfId="2" applyNumberFormat="1" applyFont="1" applyFill="1" applyBorder="1" applyAlignment="1">
      <alignment horizontal="center" wrapText="1"/>
    </xf>
    <xf numFmtId="165" fontId="1" fillId="3" borderId="1" xfId="2" applyNumberFormat="1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wrapText="1"/>
    </xf>
    <xf numFmtId="165" fontId="1" fillId="4" borderId="1" xfId="2" applyNumberFormat="1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65" fontId="1" fillId="5" borderId="1" xfId="2" applyNumberFormat="1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 wrapText="1"/>
    </xf>
    <xf numFmtId="0" fontId="2" fillId="6" borderId="1" xfId="0" applyFont="1" applyFill="1" applyBorder="1" applyAlignment="1">
      <alignment horizontal="center" wrapText="1"/>
    </xf>
    <xf numFmtId="0" fontId="2" fillId="0" borderId="0" xfId="0" applyFont="1" applyBorder="1"/>
    <xf numFmtId="0" fontId="0" fillId="2" borderId="0" xfId="0" applyFill="1" applyAlignment="1">
      <alignment horizontal="left" vertical="top"/>
    </xf>
    <xf numFmtId="0" fontId="0" fillId="2" borderId="0" xfId="0" applyFill="1" applyAlignment="1">
      <alignment horizontal="center" vertical="top"/>
    </xf>
    <xf numFmtId="3" fontId="0" fillId="2" borderId="0" xfId="0" applyNumberFormat="1" applyFill="1" applyAlignment="1">
      <alignment horizontal="center" vertical="top" wrapText="1"/>
    </xf>
    <xf numFmtId="3" fontId="0" fillId="3" borderId="0" xfId="0" applyNumberFormat="1" applyFill="1" applyAlignment="1">
      <alignment horizontal="center" vertical="top" wrapText="1"/>
    </xf>
    <xf numFmtId="165" fontId="0" fillId="3" borderId="0" xfId="2" applyNumberFormat="1" applyFont="1" applyFill="1" applyAlignment="1">
      <alignment horizontal="center" vertical="top" wrapText="1"/>
    </xf>
    <xf numFmtId="3" fontId="0" fillId="4" borderId="0" xfId="0" applyNumberFormat="1" applyFill="1" applyAlignment="1">
      <alignment horizontal="center" vertical="top" wrapText="1"/>
    </xf>
    <xf numFmtId="165" fontId="0" fillId="4" borderId="0" xfId="2" applyNumberFormat="1" applyFont="1" applyFill="1" applyAlignment="1">
      <alignment horizontal="center" vertical="top" wrapText="1"/>
    </xf>
    <xf numFmtId="3" fontId="0" fillId="5" borderId="0" xfId="0" applyNumberFormat="1" applyFill="1" applyAlignment="1">
      <alignment horizontal="center" vertical="top" wrapText="1"/>
    </xf>
    <xf numFmtId="165" fontId="0" fillId="5" borderId="0" xfId="2" applyNumberFormat="1" applyFont="1" applyFill="1" applyAlignment="1">
      <alignment horizontal="center" vertical="top" wrapText="1"/>
    </xf>
    <xf numFmtId="165" fontId="0" fillId="6" borderId="0" xfId="2" applyNumberFormat="1" applyFont="1" applyFill="1" applyAlignment="1">
      <alignment horizontal="center" vertical="top" wrapText="1"/>
    </xf>
    <xf numFmtId="0" fontId="0" fillId="3" borderId="0" xfId="0" applyFill="1" applyAlignment="1">
      <alignment horizontal="center" vertical="top" wrapText="1"/>
    </xf>
    <xf numFmtId="0" fontId="0" fillId="0" borderId="0" xfId="0" applyAlignment="1">
      <alignment vertical="top"/>
    </xf>
    <xf numFmtId="166" fontId="0" fillId="0" borderId="0" xfId="0" applyNumberFormat="1"/>
    <xf numFmtId="3" fontId="0" fillId="0" borderId="0" xfId="0" applyNumberFormat="1"/>
    <xf numFmtId="165" fontId="0" fillId="0" borderId="0" xfId="2" applyNumberFormat="1" applyFont="1" applyAlignment="1">
      <alignment horizontal="center" vertical="center"/>
    </xf>
    <xf numFmtId="3" fontId="0" fillId="0" borderId="0" xfId="0" applyNumberFormat="1" applyAlignment="1">
      <alignment horizontal="center"/>
    </xf>
    <xf numFmtId="9" fontId="0" fillId="0" borderId="0" xfId="2" applyFont="1" applyAlignment="1">
      <alignment horizontal="center"/>
    </xf>
    <xf numFmtId="165" fontId="0" fillId="0" borderId="0" xfId="2" applyNumberFormat="1" applyFont="1" applyFill="1" applyBorder="1" applyAlignment="1">
      <alignment horizontal="center" vertical="top" wrapText="1"/>
    </xf>
    <xf numFmtId="165" fontId="0" fillId="0" borderId="0" xfId="2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2" borderId="0" xfId="0" applyFont="1" applyFill="1" applyAlignment="1">
      <alignment horizontal="left" vertical="top" wrapText="1"/>
    </xf>
    <xf numFmtId="0" fontId="2" fillId="7" borderId="0" xfId="0" applyFont="1" applyFill="1" applyAlignment="1">
      <alignment horizontal="center" wrapText="1"/>
    </xf>
    <xf numFmtId="0" fontId="2" fillId="0" borderId="0" xfId="0" applyFont="1" applyAlignment="1">
      <alignment horizontal="center"/>
    </xf>
    <xf numFmtId="0" fontId="2" fillId="3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2" fillId="5" borderId="0" xfId="0" applyFont="1" applyFill="1" applyAlignment="1">
      <alignment horizontal="center" vertical="center" wrapText="1"/>
    </xf>
    <xf numFmtId="0" fontId="2" fillId="6" borderId="0" xfId="0" applyFont="1" applyFill="1" applyAlignment="1">
      <alignment horizontal="center" vertical="center" wrapText="1"/>
    </xf>
    <xf numFmtId="0" fontId="2" fillId="0" borderId="0" xfId="0" applyFont="1"/>
    <xf numFmtId="0" fontId="4" fillId="0" borderId="0" xfId="0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232"/>
  <sheetViews>
    <sheetView tabSelected="1" workbookViewId="0">
      <selection activeCell="A2" sqref="A2"/>
    </sheetView>
  </sheetViews>
  <sheetFormatPr defaultRowHeight="15" x14ac:dyDescent="0.25"/>
  <cols>
    <col min="1" max="1" width="8.85546875" customWidth="1"/>
    <col min="2" max="2" width="21.28515625" customWidth="1"/>
    <col min="3" max="3" width="24.85546875" customWidth="1"/>
    <col min="4" max="4" width="21.28515625" customWidth="1"/>
    <col min="5" max="5" width="14.7109375" customWidth="1"/>
    <col min="6" max="6" width="17" customWidth="1"/>
    <col min="7" max="8" width="10.42578125" customWidth="1"/>
    <col min="9" max="9" width="12.140625" customWidth="1"/>
    <col min="10" max="10" width="11.140625" customWidth="1"/>
    <col min="11" max="11" width="11.42578125" customWidth="1"/>
    <col min="12" max="12" width="10.5703125" style="60" customWidth="1"/>
    <col min="13" max="13" width="13.85546875" style="60" customWidth="1"/>
    <col min="14" max="14" width="14.5703125" customWidth="1"/>
    <col min="15" max="15" width="13.140625" style="59" customWidth="1"/>
    <col min="16" max="16" width="15.85546875" style="59" customWidth="1"/>
    <col min="17" max="17" width="19.42578125" style="59" customWidth="1"/>
    <col min="18" max="18" width="17.7109375" customWidth="1"/>
    <col min="19" max="19" width="16.85546875" style="59" customWidth="1"/>
    <col min="20" max="20" width="18.5703125" style="59" customWidth="1"/>
    <col min="21" max="21" width="11.5703125" customWidth="1"/>
    <col min="22" max="22" width="11.28515625" customWidth="1"/>
    <col min="23" max="23" width="11.140625" customWidth="1"/>
    <col min="24" max="24" width="9.42578125" style="59" customWidth="1"/>
    <col min="25" max="25" width="15.7109375" style="59" customWidth="1"/>
    <col min="26" max="26" width="13.42578125" customWidth="1"/>
    <col min="27" max="27" width="14.5703125" style="59" customWidth="1"/>
    <col min="28" max="28" width="17.85546875" style="59" customWidth="1"/>
    <col min="29" max="29" width="20.85546875" style="59" customWidth="1"/>
    <col min="30" max="30" width="16.28515625" customWidth="1"/>
    <col min="31" max="31" width="18.85546875" style="59" customWidth="1"/>
    <col min="32" max="33" width="15.28515625" style="59" customWidth="1"/>
    <col min="34" max="34" width="15.140625" customWidth="1"/>
    <col min="35" max="35" width="15.28515625" style="59" customWidth="1"/>
    <col min="36" max="36" width="19.140625" style="59" customWidth="1"/>
    <col min="37" max="37" width="18.85546875" style="59" customWidth="1"/>
    <col min="38" max="39" width="15.28515625" style="59" customWidth="1"/>
    <col min="40" max="40" width="17.5703125" style="59" customWidth="1"/>
    <col min="41" max="42" width="19.140625" style="59" customWidth="1"/>
    <col min="43" max="43" width="21.85546875" style="59" customWidth="1"/>
    <col min="44" max="44" width="19.85546875" style="59" customWidth="1"/>
    <col min="45" max="45" width="24.5703125" style="59" customWidth="1"/>
    <col min="46" max="46" width="17.42578125" style="59" customWidth="1"/>
    <col min="47" max="62" width="15.85546875" customWidth="1"/>
  </cols>
  <sheetData>
    <row r="1" spans="1:72" ht="18.75" x14ac:dyDescent="0.3">
      <c r="A1" s="70" t="s">
        <v>337</v>
      </c>
    </row>
    <row r="2" spans="1:72" x14ac:dyDescent="0.25">
      <c r="A2" s="69" t="s">
        <v>336</v>
      </c>
    </row>
    <row r="3" spans="1:72" s="4" customFormat="1" ht="29.1" customHeight="1" x14ac:dyDescent="0.25">
      <c r="A3" s="1"/>
      <c r="B3" s="1"/>
      <c r="C3" s="65" t="s">
        <v>0</v>
      </c>
      <c r="D3" s="65"/>
      <c r="E3" s="65"/>
      <c r="F3" s="65"/>
      <c r="G3" s="65"/>
      <c r="H3" s="64" t="s">
        <v>1</v>
      </c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2"/>
      <c r="U3" s="66" t="s">
        <v>2</v>
      </c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3"/>
      <c r="AH3" s="67" t="s">
        <v>3</v>
      </c>
      <c r="AI3" s="67"/>
      <c r="AJ3" s="67"/>
      <c r="AK3" s="67"/>
      <c r="AL3" s="67"/>
      <c r="AM3" s="67"/>
      <c r="AN3" s="67"/>
      <c r="AO3" s="68" t="s">
        <v>4</v>
      </c>
      <c r="AP3" s="68"/>
      <c r="AQ3" s="68"/>
      <c r="AR3" s="64" t="s">
        <v>5</v>
      </c>
      <c r="AS3" s="64"/>
      <c r="AT3" s="64"/>
    </row>
    <row r="4" spans="1:72" s="63" customFormat="1" ht="75" x14ac:dyDescent="0.25">
      <c r="A4" s="6" t="s">
        <v>6</v>
      </c>
      <c r="B4" s="6" t="s">
        <v>7</v>
      </c>
      <c r="C4" s="6" t="s">
        <v>8</v>
      </c>
      <c r="D4" s="6" t="s">
        <v>9</v>
      </c>
      <c r="E4" s="6" t="s">
        <v>330</v>
      </c>
      <c r="F4" s="6" t="s">
        <v>10</v>
      </c>
      <c r="G4" s="6" t="s">
        <v>11</v>
      </c>
      <c r="H4" s="7" t="s">
        <v>12</v>
      </c>
      <c r="I4" s="7" t="s">
        <v>13</v>
      </c>
      <c r="J4" s="7" t="s">
        <v>324</v>
      </c>
      <c r="K4" s="7" t="s">
        <v>14</v>
      </c>
      <c r="L4" s="7" t="s">
        <v>15</v>
      </c>
      <c r="M4" s="7" t="s">
        <v>16</v>
      </c>
      <c r="N4" s="7" t="s">
        <v>17</v>
      </c>
      <c r="O4" s="7" t="s">
        <v>18</v>
      </c>
      <c r="P4" s="7" t="s">
        <v>325</v>
      </c>
      <c r="Q4" s="7" t="s">
        <v>326</v>
      </c>
      <c r="R4" s="7" t="s">
        <v>19</v>
      </c>
      <c r="S4" s="7" t="s">
        <v>20</v>
      </c>
      <c r="T4" s="7" t="s">
        <v>21</v>
      </c>
      <c r="U4" s="8" t="s">
        <v>22</v>
      </c>
      <c r="V4" s="8" t="s">
        <v>327</v>
      </c>
      <c r="W4" s="8" t="s">
        <v>23</v>
      </c>
      <c r="X4" s="8" t="s">
        <v>24</v>
      </c>
      <c r="Y4" s="8" t="s">
        <v>25</v>
      </c>
      <c r="Z4" s="8" t="s">
        <v>26</v>
      </c>
      <c r="AA4" s="8" t="s">
        <v>323</v>
      </c>
      <c r="AB4" s="8" t="s">
        <v>328</v>
      </c>
      <c r="AC4" s="8" t="s">
        <v>329</v>
      </c>
      <c r="AD4" s="8" t="s">
        <v>27</v>
      </c>
      <c r="AE4" s="8" t="s">
        <v>28</v>
      </c>
      <c r="AF4" s="8" t="s">
        <v>334</v>
      </c>
      <c r="AG4" s="8" t="s">
        <v>29</v>
      </c>
      <c r="AH4" s="9" t="s">
        <v>30</v>
      </c>
      <c r="AI4" s="9" t="s">
        <v>31</v>
      </c>
      <c r="AJ4" s="9" t="s">
        <v>32</v>
      </c>
      <c r="AK4" s="9" t="s">
        <v>33</v>
      </c>
      <c r="AL4" s="9" t="s">
        <v>34</v>
      </c>
      <c r="AM4" s="9" t="s">
        <v>35</v>
      </c>
      <c r="AN4" s="9" t="s">
        <v>36</v>
      </c>
      <c r="AO4" s="10" t="s">
        <v>331</v>
      </c>
      <c r="AP4" s="10" t="s">
        <v>332</v>
      </c>
      <c r="AQ4" s="10" t="s">
        <v>333</v>
      </c>
      <c r="AR4" s="7" t="s">
        <v>37</v>
      </c>
      <c r="AS4" s="7" t="s">
        <v>335</v>
      </c>
      <c r="AT4" s="7" t="s">
        <v>38</v>
      </c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</row>
    <row r="5" spans="1:72" s="28" customFormat="1" x14ac:dyDescent="0.25">
      <c r="A5" s="11">
        <f>SUBTOTAL(103,B$8:B$232)</f>
        <v>225</v>
      </c>
      <c r="B5" s="12" t="s">
        <v>39</v>
      </c>
      <c r="C5" s="13"/>
      <c r="D5" s="13"/>
      <c r="E5" s="13"/>
      <c r="F5" s="13"/>
      <c r="G5" s="14">
        <f t="shared" ref="G5:L5" si="0">SUBTOTAL(109,G$8:G$232)</f>
        <v>7197.7640389999979</v>
      </c>
      <c r="H5" s="15">
        <f t="shared" si="0"/>
        <v>38207193</v>
      </c>
      <c r="I5" s="15">
        <f t="shared" si="0"/>
        <v>19526043</v>
      </c>
      <c r="J5" s="15">
        <f t="shared" si="0"/>
        <v>1792408</v>
      </c>
      <c r="K5" s="15">
        <f t="shared" si="0"/>
        <v>59525644</v>
      </c>
      <c r="L5" s="16">
        <f t="shared" si="0"/>
        <v>0.99999999999999978</v>
      </c>
      <c r="M5" s="17"/>
      <c r="N5" s="15">
        <f>K5/G5</f>
        <v>8270.0188110459421</v>
      </c>
      <c r="O5" s="18" t="str">
        <f>TEXT(SUBTOTAL(105,O$8:O$232),"0")&amp;" to "&amp;TEXT(SUBTOTAL(104,O$8:O$232),"0")</f>
        <v>0 to 165</v>
      </c>
      <c r="P5" s="19">
        <f>(I5+J5)/K5</f>
        <v>0.35813893924440365</v>
      </c>
      <c r="Q5" s="19">
        <f>IF(J5&gt;0,J5/(J5+I5),0)</f>
        <v>8.4077778446473433E-2</v>
      </c>
      <c r="R5" s="15">
        <f>SUBTOTAL(109,R$8:R$232)</f>
        <v>12867049</v>
      </c>
      <c r="S5" s="19">
        <f>R5/I5</f>
        <v>0.65896858877141673</v>
      </c>
      <c r="T5" s="19">
        <f ca="1">SUMPRODUCT(SUBTOTAL(109,OFFSET(AllRefsref,ROW(AllRefsref)-MIN(ROW(AllRefsref)),,1,1)),T$8:T$232)/$U$5</f>
        <v>0.86457563368061829</v>
      </c>
      <c r="U5" s="20">
        <f>SUBTOTAL(109,U$8:U$232)</f>
        <v>19526043</v>
      </c>
      <c r="V5" s="20">
        <f>SUBTOTAL(109,V$8:V$232)</f>
        <v>1792408</v>
      </c>
      <c r="W5" s="20">
        <f>SUBTOTAL(109,W$8:W$232)</f>
        <v>59525644</v>
      </c>
      <c r="X5" s="21">
        <f>SUBTOTAL(109,X$8:X$232)</f>
        <v>0.99999999999999978</v>
      </c>
      <c r="Y5" s="21"/>
      <c r="Z5" s="20">
        <f>W5/G5</f>
        <v>8270.0188110459421</v>
      </c>
      <c r="AA5" s="22" t="str">
        <f>TEXT(SUBTOTAL(105,AA$8:AA$232),"0")&amp;" to "&amp;TEXT(SUBTOTAL(104,AA$8:AA$232),"0")</f>
        <v>0 to 92</v>
      </c>
      <c r="AB5" s="23">
        <f>(U5+V5)/W5</f>
        <v>0.35813893924440365</v>
      </c>
      <c r="AC5" s="21">
        <f>IF(V5&gt;0,V5/(V5+U5),0)</f>
        <v>8.4077778446473433E-2</v>
      </c>
      <c r="AD5" s="20">
        <f t="shared" ref="AD5" si="1">SUBTOTAL(109,AD$8:AD$232)</f>
        <v>12867049</v>
      </c>
      <c r="AE5" s="21">
        <f>AD5/U5</f>
        <v>0.65896858877141673</v>
      </c>
      <c r="AF5" s="24" t="str">
        <f>SUBTOTAL(105,AF$8:AF$232)&amp;" to "&amp;SUBTOTAL(104,AF$8:AF$232)</f>
        <v>0 to 37</v>
      </c>
      <c r="AG5" s="21">
        <f ca="1">SUMPRODUCT(SUBTOTAL(109,OFFSET(AllRefs,ROW(AllRefs)-MIN(ROW(AllRefs)),,1,1)),AG$8:AG$232)/$U$5</f>
        <v>0.86457563368061829</v>
      </c>
      <c r="AH5" s="25">
        <f t="shared" ref="AH5" si="2">SUBTOTAL(109,AH$8:AH$232)</f>
        <v>14376295</v>
      </c>
      <c r="AI5" s="26">
        <f t="shared" ref="AI5:AN5" ca="1" si="3">SUMPRODUCT(SUBTOTAL(109,OFFSET(HCRREFS,ROW(HCRREFS)-MIN(ROW(HCRREFS)),,1,1)),AI$8:AI$232)/$AH$5</f>
        <v>0.30697955637155855</v>
      </c>
      <c r="AJ5" s="26">
        <f t="shared" ca="1" si="3"/>
        <v>0.52701820310364023</v>
      </c>
      <c r="AK5" s="26">
        <f t="shared" ca="1" si="3"/>
        <v>0.16600224052480128</v>
      </c>
      <c r="AL5" s="26">
        <f t="shared" ca="1" si="3"/>
        <v>0.51957405633022702</v>
      </c>
      <c r="AM5" s="26">
        <f t="shared" ca="1" si="3"/>
        <v>0.3294420629782665</v>
      </c>
      <c r="AN5" s="26">
        <f t="shared" ca="1" si="3"/>
        <v>0.15098388069150651</v>
      </c>
      <c r="AO5" s="27">
        <f>SUBTOTAL(109,AO$8:AO$232)</f>
        <v>1.0000000000000002</v>
      </c>
      <c r="AP5" s="27">
        <f>SUBTOTAL(109,AP$8:AP$232)</f>
        <v>0.99999999999999989</v>
      </c>
      <c r="AQ5" s="27">
        <f>SUBTOTAL(109,AQ$8:AQ$232)</f>
        <v>1.0000000000000007</v>
      </c>
      <c r="AR5" s="18"/>
      <c r="AS5" s="18"/>
      <c r="AT5" s="18"/>
    </row>
    <row r="6" spans="1:72" s="39" customFormat="1" x14ac:dyDescent="0.25">
      <c r="A6" s="5"/>
      <c r="B6" s="12" t="s">
        <v>40</v>
      </c>
      <c r="C6" s="29"/>
      <c r="D6" s="29"/>
      <c r="E6" s="29"/>
      <c r="F6" s="29"/>
      <c r="G6" s="30">
        <f>G5/SUM(G$8:G$232)</f>
        <v>1</v>
      </c>
      <c r="H6" s="31">
        <f>H5/SUM(H$8:H$232)</f>
        <v>1</v>
      </c>
      <c r="I6" s="31">
        <f>I5/SUM(I$8:I$232)</f>
        <v>1</v>
      </c>
      <c r="J6" s="31">
        <f>J5/SUM(J$8:J$232)</f>
        <v>1</v>
      </c>
      <c r="K6" s="31">
        <f>K5/SUM(K$8:K$232)</f>
        <v>1</v>
      </c>
      <c r="L6" s="32"/>
      <c r="M6" s="32"/>
      <c r="N6" s="33"/>
      <c r="O6" s="33"/>
      <c r="P6" s="33"/>
      <c r="Q6" s="33"/>
      <c r="R6" s="31">
        <f>R5/SUM(R$8:R$232)</f>
        <v>1</v>
      </c>
      <c r="S6" s="33"/>
      <c r="T6" s="33"/>
      <c r="U6" s="34">
        <f>U5/SUM(U$8:U$232)</f>
        <v>1</v>
      </c>
      <c r="V6" s="34">
        <f>V5/SUM(V$8:V$232)</f>
        <v>1</v>
      </c>
      <c r="W6" s="34">
        <f>W5/SUM(W$8:W$232)</f>
        <v>1</v>
      </c>
      <c r="X6" s="35"/>
      <c r="Y6" s="35"/>
      <c r="Z6" s="35"/>
      <c r="AA6" s="35"/>
      <c r="AB6" s="35"/>
      <c r="AC6" s="35"/>
      <c r="AD6" s="34">
        <f>AD5/SUM(AD$8:AD$232)</f>
        <v>1</v>
      </c>
      <c r="AE6" s="35"/>
      <c r="AF6" s="35"/>
      <c r="AG6" s="35"/>
      <c r="AH6" s="36">
        <f>AH5/SUM(AH$8:AH$232)</f>
        <v>1</v>
      </c>
      <c r="AI6" s="36"/>
      <c r="AJ6" s="37"/>
      <c r="AK6" s="37"/>
      <c r="AL6" s="37"/>
      <c r="AM6" s="37"/>
      <c r="AN6" s="37"/>
      <c r="AO6" s="38"/>
      <c r="AP6" s="38"/>
      <c r="AQ6" s="38"/>
      <c r="AR6" s="33"/>
      <c r="AS6" s="33"/>
      <c r="AT6" s="33"/>
    </row>
    <row r="7" spans="1:72" s="51" customFormat="1" ht="30.6" customHeight="1" x14ac:dyDescent="0.25">
      <c r="A7" s="61"/>
      <c r="B7" s="40" t="s">
        <v>41</v>
      </c>
      <c r="C7" s="41"/>
      <c r="D7" s="41"/>
      <c r="E7" s="41"/>
      <c r="F7" s="41"/>
      <c r="G7" s="42">
        <f>SUBTOTAL(101,G8:G232)</f>
        <v>31.990062395555547</v>
      </c>
      <c r="H7" s="43">
        <f>SUBTOTAL(101,H$8:H$232)</f>
        <v>169809.74666666667</v>
      </c>
      <c r="I7" s="43">
        <f t="shared" ref="I7:AQ7" si="4">SUBTOTAL(101,I$8:I$232)</f>
        <v>86782.41333333333</v>
      </c>
      <c r="J7" s="43">
        <f t="shared" si="4"/>
        <v>7966.2577777777778</v>
      </c>
      <c r="K7" s="43">
        <f t="shared" si="4"/>
        <v>264558.41777777777</v>
      </c>
      <c r="L7" s="44">
        <f t="shared" si="4"/>
        <v>4.4444444444444436E-3</v>
      </c>
      <c r="M7" s="44"/>
      <c r="N7" s="43"/>
      <c r="O7" s="43">
        <f t="shared" si="4"/>
        <v>14.564444444444444</v>
      </c>
      <c r="P7" s="44"/>
      <c r="Q7" s="44"/>
      <c r="R7" s="43">
        <f t="shared" si="4"/>
        <v>57186.884444444448</v>
      </c>
      <c r="S7" s="44"/>
      <c r="T7" s="44"/>
      <c r="U7" s="45">
        <f t="shared" si="4"/>
        <v>86782.41333333333</v>
      </c>
      <c r="V7" s="45">
        <f t="shared" si="4"/>
        <v>7966.2577777777778</v>
      </c>
      <c r="W7" s="45">
        <f t="shared" si="4"/>
        <v>264558.41777777777</v>
      </c>
      <c r="X7" s="46">
        <f t="shared" si="4"/>
        <v>4.4444444444444436E-3</v>
      </c>
      <c r="Y7" s="46"/>
      <c r="Z7" s="45"/>
      <c r="AA7" s="45">
        <f t="shared" si="4"/>
        <v>14.564444444444444</v>
      </c>
      <c r="AB7" s="46"/>
      <c r="AC7" s="46"/>
      <c r="AD7" s="45">
        <f t="shared" si="4"/>
        <v>57186.884444444448</v>
      </c>
      <c r="AE7" s="46"/>
      <c r="AF7" s="45">
        <f t="shared" si="4"/>
        <v>13.733333333333333</v>
      </c>
      <c r="AG7" s="45"/>
      <c r="AH7" s="47">
        <f t="shared" si="4"/>
        <v>63894.644444444442</v>
      </c>
      <c r="AI7" s="48"/>
      <c r="AJ7" s="48"/>
      <c r="AK7" s="48"/>
      <c r="AL7" s="48"/>
      <c r="AM7" s="48"/>
      <c r="AN7" s="48"/>
      <c r="AO7" s="49">
        <f t="shared" si="4"/>
        <v>4.4444444444444453E-3</v>
      </c>
      <c r="AP7" s="49">
        <f t="shared" si="4"/>
        <v>4.4444444444444436E-3</v>
      </c>
      <c r="AQ7" s="49">
        <f t="shared" si="4"/>
        <v>4.444444444444447E-3</v>
      </c>
      <c r="AR7" s="50"/>
      <c r="AS7" s="50"/>
      <c r="AT7" s="50"/>
    </row>
    <row r="8" spans="1:72" x14ac:dyDescent="0.25">
      <c r="A8">
        <f>--SUBTOTAL(103,$B$8:B8)</f>
        <v>1</v>
      </c>
      <c r="B8" t="s">
        <v>259</v>
      </c>
      <c r="C8" t="s">
        <v>287</v>
      </c>
      <c r="E8" t="s">
        <v>278</v>
      </c>
      <c r="F8" t="s">
        <v>278</v>
      </c>
      <c r="G8" s="52">
        <v>0</v>
      </c>
      <c r="H8" s="53">
        <v>0</v>
      </c>
      <c r="I8" s="53">
        <v>0</v>
      </c>
      <c r="J8" s="53">
        <v>0</v>
      </c>
      <c r="K8" s="53">
        <v>0</v>
      </c>
      <c r="L8" s="54">
        <v>0</v>
      </c>
      <c r="M8" s="54" t="s">
        <v>301</v>
      </c>
      <c r="N8" s="53">
        <v>0</v>
      </c>
      <c r="O8" s="55">
        <v>0</v>
      </c>
      <c r="P8" s="56">
        <v>0</v>
      </c>
      <c r="Q8" s="57">
        <v>0</v>
      </c>
      <c r="R8" s="53">
        <v>0</v>
      </c>
      <c r="S8" s="56">
        <v>0</v>
      </c>
      <c r="T8" s="58">
        <v>0</v>
      </c>
      <c r="U8" s="53">
        <v>101168</v>
      </c>
      <c r="V8" s="53">
        <v>455853</v>
      </c>
      <c r="W8" s="53">
        <v>557021</v>
      </c>
      <c r="X8" s="58">
        <v>9.3576644042691927E-3</v>
      </c>
      <c r="Y8" s="58" t="s">
        <v>295</v>
      </c>
      <c r="Z8" s="53">
        <v>0</v>
      </c>
      <c r="AA8" s="55">
        <v>34</v>
      </c>
      <c r="AB8" s="56">
        <v>1</v>
      </c>
      <c r="AC8" s="57">
        <v>0.81837668597772795</v>
      </c>
      <c r="AD8" s="53">
        <v>80640</v>
      </c>
      <c r="AE8" s="56">
        <v>0.79708998892930572</v>
      </c>
      <c r="AF8" s="59">
        <v>0</v>
      </c>
      <c r="AG8" s="58">
        <v>0</v>
      </c>
      <c r="AH8" s="53">
        <v>0</v>
      </c>
      <c r="AI8" s="56">
        <v>0</v>
      </c>
      <c r="AJ8" s="56">
        <v>0</v>
      </c>
      <c r="AK8" s="56">
        <v>0</v>
      </c>
      <c r="AL8" s="56">
        <v>0</v>
      </c>
      <c r="AM8" s="56">
        <v>0</v>
      </c>
      <c r="AN8" s="56">
        <v>0</v>
      </c>
      <c r="AO8" s="58">
        <v>0</v>
      </c>
      <c r="AP8" s="58">
        <v>0</v>
      </c>
      <c r="AQ8" s="58">
        <v>0</v>
      </c>
      <c r="AR8" s="59" t="s">
        <v>306</v>
      </c>
      <c r="AS8" s="59" t="s">
        <v>278</v>
      </c>
      <c r="AT8" s="59" t="s">
        <v>307</v>
      </c>
    </row>
    <row r="9" spans="1:72" x14ac:dyDescent="0.25">
      <c r="A9">
        <f>--SUBTOTAL(103,$B$8:B9)</f>
        <v>2</v>
      </c>
      <c r="B9" t="s">
        <v>135</v>
      </c>
      <c r="C9" t="s">
        <v>284</v>
      </c>
      <c r="D9" t="s">
        <v>293</v>
      </c>
      <c r="E9" t="s">
        <v>302</v>
      </c>
      <c r="F9" t="s">
        <v>268</v>
      </c>
      <c r="G9" s="52">
        <v>34.278364000000003</v>
      </c>
      <c r="H9" s="53">
        <v>3276000</v>
      </c>
      <c r="I9" s="53">
        <v>271137</v>
      </c>
      <c r="J9" s="53">
        <v>8448</v>
      </c>
      <c r="K9" s="53">
        <v>3555585</v>
      </c>
      <c r="L9" s="54">
        <v>5.9731987107942926E-2</v>
      </c>
      <c r="M9" s="54" t="s">
        <v>294</v>
      </c>
      <c r="N9" s="53">
        <v>103726.79979709649</v>
      </c>
      <c r="O9" s="55">
        <v>5</v>
      </c>
      <c r="P9" s="56">
        <v>7.8632630073532203E-2</v>
      </c>
      <c r="Q9" s="57">
        <v>3.021621331616503E-2</v>
      </c>
      <c r="R9" s="53">
        <v>32646</v>
      </c>
      <c r="S9" s="56">
        <v>0.12040407616813641</v>
      </c>
      <c r="T9" s="58">
        <v>0.96588071712824142</v>
      </c>
      <c r="U9" s="53">
        <v>369850</v>
      </c>
      <c r="V9" s="53">
        <v>103702</v>
      </c>
      <c r="W9" s="53">
        <v>3749552</v>
      </c>
      <c r="X9" s="58">
        <v>6.2990532282187484E-2</v>
      </c>
      <c r="Y9" s="58" t="s">
        <v>294</v>
      </c>
      <c r="Z9" s="53">
        <v>109385.3837365167</v>
      </c>
      <c r="AA9" s="55">
        <v>80</v>
      </c>
      <c r="AB9" s="56">
        <v>0.12629562145024259</v>
      </c>
      <c r="AC9" s="57">
        <v>0.21898756630739602</v>
      </c>
      <c r="AD9" s="53">
        <v>349526</v>
      </c>
      <c r="AE9" s="56">
        <v>0.94504799242936322</v>
      </c>
      <c r="AF9" s="59">
        <v>30</v>
      </c>
      <c r="AG9" s="58">
        <v>0.60963904285521153</v>
      </c>
      <c r="AH9" s="53">
        <v>271137</v>
      </c>
      <c r="AI9" s="56">
        <v>1.7736028590079774E-2</v>
      </c>
      <c r="AJ9" s="56">
        <v>0.58642487543473365</v>
      </c>
      <c r="AK9" s="56">
        <v>0.39583909597518652</v>
      </c>
      <c r="AL9" s="56">
        <v>0.58642487543473365</v>
      </c>
      <c r="AM9" s="56">
        <v>1.7736028590079774E-2</v>
      </c>
      <c r="AN9" s="56">
        <v>0.39583909597518652</v>
      </c>
      <c r="AO9" s="58">
        <v>0.11478893440166163</v>
      </c>
      <c r="AP9" s="58">
        <v>2.7602735767936804E-2</v>
      </c>
      <c r="AQ9" s="58">
        <v>5.8549351944167501E-2</v>
      </c>
      <c r="AR9" s="59" t="s">
        <v>322</v>
      </c>
      <c r="AS9" s="59" t="s">
        <v>315</v>
      </c>
      <c r="AT9" s="59" t="s">
        <v>313</v>
      </c>
    </row>
    <row r="10" spans="1:72" x14ac:dyDescent="0.25">
      <c r="A10">
        <f>--SUBTOTAL(103,$B$8:B10)</f>
        <v>3</v>
      </c>
      <c r="B10" t="s">
        <v>42</v>
      </c>
      <c r="C10" t="s">
        <v>285</v>
      </c>
      <c r="D10" t="s">
        <v>291</v>
      </c>
      <c r="E10" t="s">
        <v>302</v>
      </c>
      <c r="F10" t="s">
        <v>268</v>
      </c>
      <c r="G10" s="52">
        <v>31.280518000000001</v>
      </c>
      <c r="H10" s="53">
        <v>805409</v>
      </c>
      <c r="I10" s="53">
        <v>300421</v>
      </c>
      <c r="J10" s="53">
        <v>53</v>
      </c>
      <c r="K10" s="53">
        <v>1105883</v>
      </c>
      <c r="L10" s="54">
        <v>1.8578261832832923E-2</v>
      </c>
      <c r="M10" s="54" t="s">
        <v>295</v>
      </c>
      <c r="N10" s="53">
        <v>35353.730395385399</v>
      </c>
      <c r="O10" s="55">
        <v>2</v>
      </c>
      <c r="P10" s="56">
        <v>0.2717050537895962</v>
      </c>
      <c r="Q10" s="57">
        <v>1.7638797366827081E-4</v>
      </c>
      <c r="R10" s="53">
        <v>3006</v>
      </c>
      <c r="S10" s="56">
        <v>1.00059583051784E-2</v>
      </c>
      <c r="T10" s="58">
        <v>1</v>
      </c>
      <c r="U10" s="53">
        <v>2593332</v>
      </c>
      <c r="V10" s="53">
        <v>85397</v>
      </c>
      <c r="W10" s="53">
        <v>3484138</v>
      </c>
      <c r="X10" s="58">
        <v>5.8531714499384498E-2</v>
      </c>
      <c r="Y10" s="58" t="s">
        <v>294</v>
      </c>
      <c r="Z10" s="53">
        <v>111383.64140900735</v>
      </c>
      <c r="AA10" s="55">
        <v>72</v>
      </c>
      <c r="AB10" s="56">
        <v>0.76883550536746825</v>
      </c>
      <c r="AC10" s="57">
        <v>3.1879671291870137E-2</v>
      </c>
      <c r="AD10" s="53">
        <v>2421978</v>
      </c>
      <c r="AE10" s="56">
        <v>0.93392515883041582</v>
      </c>
      <c r="AF10" s="59">
        <v>35</v>
      </c>
      <c r="AG10" s="58">
        <v>0.94744367477823899</v>
      </c>
      <c r="AH10" s="53">
        <v>300421</v>
      </c>
      <c r="AI10" s="56">
        <v>0.2545810407325671</v>
      </c>
      <c r="AJ10" s="56">
        <v>0.74541895926743296</v>
      </c>
      <c r="AK10" s="56">
        <v>0</v>
      </c>
      <c r="AL10" s="56">
        <v>2.9624895563921537E-4</v>
      </c>
      <c r="AM10" s="56">
        <v>0.99970375104436082</v>
      </c>
      <c r="AN10" s="56">
        <v>0</v>
      </c>
      <c r="AO10" s="58">
        <v>2.3643225624446651E-2</v>
      </c>
      <c r="AP10" s="58">
        <v>2.7423288439638132E-2</v>
      </c>
      <c r="AQ10" s="58">
        <v>3.4596211365902296E-2</v>
      </c>
      <c r="AR10" s="59" t="s">
        <v>303</v>
      </c>
      <c r="AS10" s="59" t="s">
        <v>304</v>
      </c>
      <c r="AT10" s="59" t="s">
        <v>305</v>
      </c>
    </row>
    <row r="11" spans="1:72" x14ac:dyDescent="0.25">
      <c r="A11">
        <f>--SUBTOTAL(103,$B$8:B11)</f>
        <v>4</v>
      </c>
      <c r="B11" t="s">
        <v>235</v>
      </c>
      <c r="C11" t="s">
        <v>284</v>
      </c>
      <c r="D11" t="s">
        <v>290</v>
      </c>
      <c r="E11" t="s">
        <v>302</v>
      </c>
      <c r="F11" t="s">
        <v>268</v>
      </c>
      <c r="G11" s="52">
        <v>23.300737999999999</v>
      </c>
      <c r="H11" s="53">
        <v>7600000</v>
      </c>
      <c r="I11" s="53">
        <v>677746</v>
      </c>
      <c r="J11" s="53">
        <v>2704</v>
      </c>
      <c r="K11" s="53">
        <v>8280450</v>
      </c>
      <c r="L11" s="54">
        <v>0.13910727282513735</v>
      </c>
      <c r="M11" s="54" t="s">
        <v>294</v>
      </c>
      <c r="N11" s="53">
        <v>355372.8641556332</v>
      </c>
      <c r="O11" s="55">
        <v>25</v>
      </c>
      <c r="P11" s="56">
        <v>8.217548563181952E-2</v>
      </c>
      <c r="Q11" s="57">
        <v>3.9738408406201778E-3</v>
      </c>
      <c r="R11" s="53">
        <v>677414</v>
      </c>
      <c r="S11" s="56">
        <v>0.99951014096726498</v>
      </c>
      <c r="T11" s="58">
        <v>0.99575062043892548</v>
      </c>
      <c r="U11" s="53">
        <v>3883554</v>
      </c>
      <c r="V11" s="53">
        <v>79627</v>
      </c>
      <c r="W11" s="53">
        <v>11563181</v>
      </c>
      <c r="X11" s="58">
        <v>0.19425545400231201</v>
      </c>
      <c r="Y11" s="58" t="s">
        <v>294</v>
      </c>
      <c r="Z11" s="53">
        <v>496258.14426993689</v>
      </c>
      <c r="AA11" s="55">
        <v>92</v>
      </c>
      <c r="AB11" s="56">
        <v>0.34274141345707554</v>
      </c>
      <c r="AC11" s="57">
        <v>2.0091688974084202E-2</v>
      </c>
      <c r="AD11" s="53">
        <v>19885</v>
      </c>
      <c r="AE11" s="56">
        <v>5.1203099017034393E-3</v>
      </c>
      <c r="AF11" s="59">
        <v>3</v>
      </c>
      <c r="AG11" s="58">
        <v>0.91738160458178253</v>
      </c>
      <c r="AH11" s="53">
        <v>149130</v>
      </c>
      <c r="AI11" s="56">
        <v>0</v>
      </c>
      <c r="AJ11" s="56">
        <v>1</v>
      </c>
      <c r="AK11" s="56">
        <v>0</v>
      </c>
      <c r="AL11" s="56">
        <v>1</v>
      </c>
      <c r="AM11" s="56">
        <v>0</v>
      </c>
      <c r="AN11" s="56">
        <v>0</v>
      </c>
      <c r="AO11" s="58">
        <v>8.1463460808038721E-2</v>
      </c>
      <c r="AP11" s="58">
        <v>9.0865088196406624E-2</v>
      </c>
      <c r="AQ11" s="58">
        <v>5.4137587238285143E-2</v>
      </c>
      <c r="AR11" s="59" t="s">
        <v>322</v>
      </c>
      <c r="AS11" s="59" t="s">
        <v>304</v>
      </c>
      <c r="AT11" s="59" t="s">
        <v>313</v>
      </c>
    </row>
    <row r="12" spans="1:72" x14ac:dyDescent="0.25">
      <c r="A12">
        <f>--SUBTOTAL(103,$B$8:B12)</f>
        <v>5</v>
      </c>
      <c r="B12" t="s">
        <v>98</v>
      </c>
      <c r="C12" t="s">
        <v>280</v>
      </c>
      <c r="D12" t="s">
        <v>291</v>
      </c>
      <c r="E12" t="s">
        <v>302</v>
      </c>
      <c r="F12" t="s">
        <v>268</v>
      </c>
      <c r="G12" s="52">
        <v>69.360118</v>
      </c>
      <c r="H12" s="53">
        <v>2756600</v>
      </c>
      <c r="I12" s="53">
        <v>119747</v>
      </c>
      <c r="J12" s="53">
        <v>1167</v>
      </c>
      <c r="K12" s="53">
        <v>2877514</v>
      </c>
      <c r="L12" s="54">
        <v>4.8340745376900078E-2</v>
      </c>
      <c r="M12" s="54" t="s">
        <v>294</v>
      </c>
      <c r="N12" s="53">
        <v>41486.578785808873</v>
      </c>
      <c r="O12" s="55">
        <v>12</v>
      </c>
      <c r="P12" s="56">
        <v>4.2020299466831439E-2</v>
      </c>
      <c r="Q12" s="57">
        <v>9.6514878343285319E-3</v>
      </c>
      <c r="R12" s="53">
        <v>48591</v>
      </c>
      <c r="S12" s="56">
        <v>0.40578052059759329</v>
      </c>
      <c r="T12" s="58">
        <v>0.99947389078640803</v>
      </c>
      <c r="U12" s="53">
        <v>516734</v>
      </c>
      <c r="V12" s="53">
        <v>67323</v>
      </c>
      <c r="W12" s="53">
        <v>3340657</v>
      </c>
      <c r="X12" s="58">
        <v>5.6121307986184914E-2</v>
      </c>
      <c r="Y12" s="58" t="s">
        <v>294</v>
      </c>
      <c r="Z12" s="53">
        <v>48163.946318545764</v>
      </c>
      <c r="AA12" s="55">
        <v>84</v>
      </c>
      <c r="AB12" s="56">
        <v>0.17483297447178803</v>
      </c>
      <c r="AC12" s="57">
        <v>0.11526785913018764</v>
      </c>
      <c r="AD12" s="53">
        <v>349202</v>
      </c>
      <c r="AE12" s="56">
        <v>0.67578676843404928</v>
      </c>
      <c r="AF12" s="59">
        <v>37</v>
      </c>
      <c r="AG12" s="58">
        <v>0.83976475323861022</v>
      </c>
      <c r="AH12" s="53">
        <v>119747</v>
      </c>
      <c r="AI12" s="56">
        <v>0.33865257110409674</v>
      </c>
      <c r="AJ12" s="56">
        <v>0.66134742889590326</v>
      </c>
      <c r="AK12" s="56">
        <v>0</v>
      </c>
      <c r="AL12" s="56">
        <v>5.6841525126509342E-2</v>
      </c>
      <c r="AM12" s="56">
        <v>0.83023531573058107</v>
      </c>
      <c r="AN12" s="56">
        <v>0.11292315914290964</v>
      </c>
      <c r="AO12" s="58">
        <v>3.0500949121013692E-2</v>
      </c>
      <c r="AP12" s="58">
        <v>2.4889735482472166E-2</v>
      </c>
      <c r="AQ12" s="58">
        <v>1.5204386839481556E-2</v>
      </c>
      <c r="AR12" s="59" t="s">
        <v>320</v>
      </c>
      <c r="AS12" s="59" t="s">
        <v>304</v>
      </c>
      <c r="AT12" s="59" t="s">
        <v>309</v>
      </c>
    </row>
    <row r="13" spans="1:72" x14ac:dyDescent="0.25">
      <c r="A13">
        <f>--SUBTOTAL(103,$B$8:B13)</f>
        <v>6</v>
      </c>
      <c r="B13" t="s">
        <v>105</v>
      </c>
      <c r="C13" t="s">
        <v>280</v>
      </c>
      <c r="D13" t="s">
        <v>291</v>
      </c>
      <c r="E13" t="s">
        <v>316</v>
      </c>
      <c r="F13" t="s">
        <v>269</v>
      </c>
      <c r="G13" s="52">
        <v>96.506030999999993</v>
      </c>
      <c r="H13" s="53">
        <v>397241</v>
      </c>
      <c r="I13" s="53">
        <v>659510</v>
      </c>
      <c r="J13" s="53">
        <v>4105</v>
      </c>
      <c r="K13" s="53">
        <v>1060856</v>
      </c>
      <c r="L13" s="54">
        <v>1.7821831545409235E-2</v>
      </c>
      <c r="M13" s="54" t="s">
        <v>295</v>
      </c>
      <c r="N13" s="53">
        <v>10992.63941338547</v>
      </c>
      <c r="O13" s="55">
        <v>11</v>
      </c>
      <c r="P13" s="56">
        <v>0.62554672830242752</v>
      </c>
      <c r="Q13" s="57">
        <v>6.1858155707752238E-3</v>
      </c>
      <c r="R13" s="53">
        <v>270600</v>
      </c>
      <c r="S13" s="56">
        <v>0.41030462009673851</v>
      </c>
      <c r="T13" s="58">
        <v>0.99910994526239183</v>
      </c>
      <c r="U13" s="53">
        <v>86773</v>
      </c>
      <c r="V13" s="53">
        <v>61323</v>
      </c>
      <c r="W13" s="53">
        <v>545337</v>
      </c>
      <c r="X13" s="58">
        <v>9.1613792536205073E-3</v>
      </c>
      <c r="Y13" s="58" t="s">
        <v>295</v>
      </c>
      <c r="Z13" s="53">
        <v>5650.8074609347477</v>
      </c>
      <c r="AA13" s="55">
        <v>55</v>
      </c>
      <c r="AB13" s="56">
        <v>0.27156785620634583</v>
      </c>
      <c r="AC13" s="57">
        <v>0.41407600475367329</v>
      </c>
      <c r="AD13" s="53">
        <v>65378</v>
      </c>
      <c r="AE13" s="56">
        <v>0.753437129060883</v>
      </c>
      <c r="AF13" s="59">
        <v>13</v>
      </c>
      <c r="AG13" s="58">
        <v>0.40063153285008007</v>
      </c>
      <c r="AH13" s="53">
        <v>659510</v>
      </c>
      <c r="AI13" s="56">
        <v>0.94682376987039141</v>
      </c>
      <c r="AJ13" s="56">
        <v>3.0672121105524589E-2</v>
      </c>
      <c r="AK13" s="56">
        <v>2.2504109024084035E-2</v>
      </c>
      <c r="AL13" s="56">
        <v>8.8321274131039958E-3</v>
      </c>
      <c r="AM13" s="56">
        <v>0.99116787258689598</v>
      </c>
      <c r="AN13" s="56">
        <v>0</v>
      </c>
      <c r="AO13" s="58">
        <v>6.4503821149414373E-2</v>
      </c>
      <c r="AP13" s="58">
        <v>6.0495039997636335E-2</v>
      </c>
      <c r="AQ13" s="58">
        <v>1.4307078763708873E-2</v>
      </c>
      <c r="AR13" s="59" t="s">
        <v>320</v>
      </c>
      <c r="AS13" s="59" t="s">
        <v>304</v>
      </c>
      <c r="AT13" s="59" t="s">
        <v>313</v>
      </c>
    </row>
    <row r="14" spans="1:72" x14ac:dyDescent="0.25">
      <c r="A14">
        <f>--SUBTOTAL(103,$B$8:B14)</f>
        <v>7</v>
      </c>
      <c r="B14" t="s">
        <v>103</v>
      </c>
      <c r="C14" t="s">
        <v>280</v>
      </c>
      <c r="D14" t="s">
        <v>291</v>
      </c>
      <c r="E14" t="s">
        <v>302</v>
      </c>
      <c r="F14" t="s">
        <v>269</v>
      </c>
      <c r="G14" s="52">
        <v>6.5361760000000002</v>
      </c>
      <c r="H14" s="53">
        <v>10000</v>
      </c>
      <c r="I14" s="53">
        <v>2898</v>
      </c>
      <c r="J14" s="53">
        <v>0</v>
      </c>
      <c r="K14" s="53">
        <v>12898</v>
      </c>
      <c r="L14" s="54">
        <v>2.1667972210430853E-4</v>
      </c>
      <c r="M14" s="54" t="s">
        <v>300</v>
      </c>
      <c r="N14" s="53">
        <v>1973.3250757017558</v>
      </c>
      <c r="O14" s="55">
        <v>4</v>
      </c>
      <c r="P14" s="56">
        <v>0.2246859978291208</v>
      </c>
      <c r="Q14" s="57">
        <v>0</v>
      </c>
      <c r="R14" s="53">
        <v>2841</v>
      </c>
      <c r="S14" s="56">
        <v>0.98033126293995865</v>
      </c>
      <c r="T14" s="58">
        <v>4.3133195307108352E-2</v>
      </c>
      <c r="U14" s="53">
        <v>363026</v>
      </c>
      <c r="V14" s="53">
        <v>53605</v>
      </c>
      <c r="W14" s="53">
        <v>426631</v>
      </c>
      <c r="X14" s="58">
        <v>7.1671799132488178E-3</v>
      </c>
      <c r="Y14" s="58" t="s">
        <v>296</v>
      </c>
      <c r="Z14" s="53">
        <v>65272.263170391983</v>
      </c>
      <c r="AA14" s="55">
        <v>63</v>
      </c>
      <c r="AB14" s="56">
        <v>0.97656054060769137</v>
      </c>
      <c r="AC14" s="57">
        <v>0.12866301355396023</v>
      </c>
      <c r="AD14" s="53">
        <v>248003</v>
      </c>
      <c r="AE14" s="56">
        <v>0.68315492554252311</v>
      </c>
      <c r="AF14" s="59">
        <v>24</v>
      </c>
      <c r="AG14" s="58">
        <v>0.64260686562394975</v>
      </c>
      <c r="AH14" s="53">
        <v>2898</v>
      </c>
      <c r="AI14" s="56">
        <v>0.95307108350586611</v>
      </c>
      <c r="AJ14" s="56">
        <v>4.6928916494133888E-2</v>
      </c>
      <c r="AK14" s="56">
        <v>0</v>
      </c>
      <c r="AL14" s="56">
        <v>7.59144237405107E-3</v>
      </c>
      <c r="AM14" s="56">
        <v>0.95307108350586611</v>
      </c>
      <c r="AN14" s="56">
        <v>3.9337474120082816E-2</v>
      </c>
      <c r="AO14" s="58">
        <v>1.7324613761854847E-3</v>
      </c>
      <c r="AP14" s="58">
        <v>0</v>
      </c>
      <c r="AQ14" s="58">
        <v>2.3928215353938185E-3</v>
      </c>
      <c r="AR14" s="59" t="s">
        <v>311</v>
      </c>
      <c r="AS14" s="59" t="s">
        <v>312</v>
      </c>
      <c r="AT14" s="59" t="s">
        <v>305</v>
      </c>
    </row>
    <row r="15" spans="1:72" x14ac:dyDescent="0.25">
      <c r="A15">
        <f>--SUBTOTAL(103,$B$8:B15)</f>
        <v>8</v>
      </c>
      <c r="B15" t="s">
        <v>175</v>
      </c>
      <c r="C15" t="s">
        <v>285</v>
      </c>
      <c r="D15" t="s">
        <v>291</v>
      </c>
      <c r="E15" t="s">
        <v>302</v>
      </c>
      <c r="F15" t="s">
        <v>269</v>
      </c>
      <c r="G15" s="52">
        <v>53.718958000000001</v>
      </c>
      <c r="H15" s="53">
        <v>645261</v>
      </c>
      <c r="I15" s="53">
        <v>0</v>
      </c>
      <c r="J15" s="53">
        <v>0</v>
      </c>
      <c r="K15" s="53">
        <v>645261</v>
      </c>
      <c r="L15" s="54">
        <v>1.0840050718308902E-2</v>
      </c>
      <c r="M15" s="54" t="s">
        <v>295</v>
      </c>
      <c r="N15" s="53">
        <v>12011.792931649939</v>
      </c>
      <c r="O15" s="55">
        <v>0</v>
      </c>
      <c r="P15" s="56">
        <v>0</v>
      </c>
      <c r="Q15" s="57">
        <v>0</v>
      </c>
      <c r="R15" s="53">
        <v>0</v>
      </c>
      <c r="S15" s="56">
        <v>0</v>
      </c>
      <c r="T15" s="58">
        <v>0</v>
      </c>
      <c r="U15" s="53">
        <v>478976</v>
      </c>
      <c r="V15" s="53">
        <v>51307</v>
      </c>
      <c r="W15" s="53">
        <v>1175544</v>
      </c>
      <c r="X15" s="58">
        <v>1.9748530566086778E-2</v>
      </c>
      <c r="Y15" s="58" t="s">
        <v>295</v>
      </c>
      <c r="Z15" s="53">
        <v>21883.224168272212</v>
      </c>
      <c r="AA15" s="55">
        <v>32</v>
      </c>
      <c r="AB15" s="56">
        <v>0.45109583307813234</v>
      </c>
      <c r="AC15" s="57">
        <v>9.6753997393844424E-2</v>
      </c>
      <c r="AD15" s="53">
        <v>408634</v>
      </c>
      <c r="AE15" s="56">
        <v>0.85314086718332438</v>
      </c>
      <c r="AF15" s="59">
        <v>23</v>
      </c>
      <c r="AG15" s="58">
        <v>0.78422718466060926</v>
      </c>
      <c r="AH15" s="53">
        <v>0</v>
      </c>
      <c r="AI15" s="56">
        <v>0</v>
      </c>
      <c r="AJ15" s="56">
        <v>0</v>
      </c>
      <c r="AK15" s="56">
        <v>0</v>
      </c>
      <c r="AL15" s="56">
        <v>0</v>
      </c>
      <c r="AM15" s="56">
        <v>0</v>
      </c>
      <c r="AN15" s="56">
        <v>0</v>
      </c>
      <c r="AO15" s="58">
        <v>7.919854813484525E-3</v>
      </c>
      <c r="AP15" s="58">
        <v>9.2222022836301893E-3</v>
      </c>
      <c r="AQ15" s="58">
        <v>2.0563310069790629E-2</v>
      </c>
      <c r="AR15" s="59" t="s">
        <v>320</v>
      </c>
      <c r="AS15" s="59" t="s">
        <v>304</v>
      </c>
      <c r="AT15" s="59" t="s">
        <v>309</v>
      </c>
    </row>
    <row r="16" spans="1:72" x14ac:dyDescent="0.25">
      <c r="A16">
        <f>--SUBTOTAL(103,$B$8:B16)</f>
        <v>9</v>
      </c>
      <c r="B16" t="s">
        <v>223</v>
      </c>
      <c r="C16" t="s">
        <v>280</v>
      </c>
      <c r="D16" t="s">
        <v>291</v>
      </c>
      <c r="E16" t="s">
        <v>302</v>
      </c>
      <c r="F16" t="s">
        <v>267</v>
      </c>
      <c r="G16" s="52">
        <v>10.805650999999999</v>
      </c>
      <c r="H16" s="53">
        <v>1106751</v>
      </c>
      <c r="I16" s="53">
        <v>2717</v>
      </c>
      <c r="J16" s="53">
        <v>9252</v>
      </c>
      <c r="K16" s="53">
        <v>1118720</v>
      </c>
      <c r="L16" s="54">
        <v>1.8793916786519774E-2</v>
      </c>
      <c r="M16" s="54" t="s">
        <v>295</v>
      </c>
      <c r="N16" s="53">
        <v>103531.01354097038</v>
      </c>
      <c r="O16" s="55">
        <v>5</v>
      </c>
      <c r="P16" s="56">
        <v>1.069883438215103E-2</v>
      </c>
      <c r="Q16" s="57">
        <v>0.77299690868075865</v>
      </c>
      <c r="R16" s="53">
        <v>2088</v>
      </c>
      <c r="S16" s="56">
        <v>0.76849466323150528</v>
      </c>
      <c r="T16" s="58">
        <v>0.95914611704085384</v>
      </c>
      <c r="U16" s="53">
        <v>1106019</v>
      </c>
      <c r="V16" s="53">
        <v>49051</v>
      </c>
      <c r="W16" s="53">
        <v>2261821</v>
      </c>
      <c r="X16" s="58">
        <v>3.7997421749859608E-2</v>
      </c>
      <c r="Y16" s="58" t="s">
        <v>294</v>
      </c>
      <c r="Z16" s="53">
        <v>209318.34648370562</v>
      </c>
      <c r="AA16" s="55">
        <v>87</v>
      </c>
      <c r="AB16" s="56">
        <v>0.51068143765576501</v>
      </c>
      <c r="AC16" s="57">
        <v>4.2465824582059962E-2</v>
      </c>
      <c r="AD16" s="53">
        <v>957759</v>
      </c>
      <c r="AE16" s="56">
        <v>0.86595166990802153</v>
      </c>
      <c r="AF16" s="59">
        <v>27</v>
      </c>
      <c r="AG16" s="58">
        <v>0.62341424514407073</v>
      </c>
      <c r="AH16" s="53">
        <v>2717</v>
      </c>
      <c r="AI16" s="56">
        <v>2.4917552216929279E-2</v>
      </c>
      <c r="AJ16" s="56">
        <v>0.97508244778307074</v>
      </c>
      <c r="AK16" s="56">
        <v>0</v>
      </c>
      <c r="AL16" s="56">
        <v>0.97508244778307074</v>
      </c>
      <c r="AM16" s="56">
        <v>0</v>
      </c>
      <c r="AN16" s="56">
        <v>2.4917552216929279E-2</v>
      </c>
      <c r="AO16" s="58">
        <v>9.7624943227590504E-3</v>
      </c>
      <c r="AP16" s="58">
        <v>3.2150183075379611E-2</v>
      </c>
      <c r="AQ16" s="58">
        <v>2.2557328015952144E-2</v>
      </c>
      <c r="AR16" s="59" t="s">
        <v>320</v>
      </c>
      <c r="AS16" s="59" t="s">
        <v>304</v>
      </c>
      <c r="AT16" s="59" t="s">
        <v>309</v>
      </c>
    </row>
    <row r="17" spans="1:46" x14ac:dyDescent="0.25">
      <c r="A17">
        <f>--SUBTOTAL(103,$B$8:B17)</f>
        <v>10</v>
      </c>
      <c r="B17" t="s">
        <v>82</v>
      </c>
      <c r="C17" t="s">
        <v>283</v>
      </c>
      <c r="D17" t="s">
        <v>293</v>
      </c>
      <c r="E17" t="s">
        <v>278</v>
      </c>
      <c r="F17" t="s">
        <v>271</v>
      </c>
      <c r="G17" s="52">
        <v>1364.27</v>
      </c>
      <c r="H17" s="53">
        <v>0</v>
      </c>
      <c r="I17" s="53">
        <v>301047</v>
      </c>
      <c r="J17" s="53">
        <v>437</v>
      </c>
      <c r="K17" s="53">
        <v>301484</v>
      </c>
      <c r="L17" s="54">
        <v>5.0647751076830011E-3</v>
      </c>
      <c r="M17" s="54" t="s">
        <v>296</v>
      </c>
      <c r="N17" s="53">
        <v>220.98558203288206</v>
      </c>
      <c r="O17" s="55">
        <v>7</v>
      </c>
      <c r="P17" s="56">
        <v>1</v>
      </c>
      <c r="Q17" s="57">
        <v>1.4494964906927067E-3</v>
      </c>
      <c r="R17" s="53">
        <v>300944</v>
      </c>
      <c r="S17" s="56">
        <v>0.99965786073270946</v>
      </c>
      <c r="T17" s="58">
        <v>0.99954492155709906</v>
      </c>
      <c r="U17" s="53">
        <v>210701</v>
      </c>
      <c r="V17" s="53">
        <v>47306</v>
      </c>
      <c r="W17" s="53">
        <v>258007</v>
      </c>
      <c r="X17" s="58">
        <v>4.3343840177520803E-3</v>
      </c>
      <c r="Y17" s="58" t="s">
        <v>296</v>
      </c>
      <c r="Z17" s="53">
        <v>189.11725684798463</v>
      </c>
      <c r="AA17" s="55">
        <v>39</v>
      </c>
      <c r="AB17" s="56">
        <v>1</v>
      </c>
      <c r="AC17" s="57">
        <v>0.1833516144910797</v>
      </c>
      <c r="AD17" s="53">
        <v>183677</v>
      </c>
      <c r="AE17" s="56">
        <v>0.87174242172557326</v>
      </c>
      <c r="AF17" s="59">
        <v>23</v>
      </c>
      <c r="AG17" s="58">
        <v>0.51747262708767405</v>
      </c>
      <c r="AH17" s="53">
        <v>301047</v>
      </c>
      <c r="AI17" s="56">
        <v>0.9994784954094309</v>
      </c>
      <c r="AJ17" s="56">
        <v>5.2150459056907108E-4</v>
      </c>
      <c r="AK17" s="56">
        <v>0</v>
      </c>
      <c r="AL17" s="56">
        <v>5.2150459056907108E-4</v>
      </c>
      <c r="AM17" s="56">
        <v>0</v>
      </c>
      <c r="AN17" s="56">
        <v>0.9994784954094309</v>
      </c>
      <c r="AO17" s="58">
        <v>1.34238204854411E-3</v>
      </c>
      <c r="AP17" s="58">
        <v>0</v>
      </c>
      <c r="AQ17" s="58">
        <v>6.7298105682951142E-3</v>
      </c>
      <c r="AR17" s="59" t="s">
        <v>317</v>
      </c>
      <c r="AS17" s="59" t="s">
        <v>304</v>
      </c>
      <c r="AT17" s="59" t="s">
        <v>318</v>
      </c>
    </row>
    <row r="18" spans="1:46" x14ac:dyDescent="0.25">
      <c r="A18">
        <f>--SUBTOTAL(103,$B$8:B18)</f>
        <v>11</v>
      </c>
      <c r="B18" t="s">
        <v>215</v>
      </c>
      <c r="C18" t="s">
        <v>286</v>
      </c>
      <c r="D18" t="s">
        <v>293</v>
      </c>
      <c r="E18" t="s">
        <v>278</v>
      </c>
      <c r="F18" t="s">
        <v>271</v>
      </c>
      <c r="G18" s="52">
        <v>7.1294279999999999</v>
      </c>
      <c r="H18" s="53">
        <v>114413</v>
      </c>
      <c r="I18" s="53">
        <v>43739</v>
      </c>
      <c r="J18" s="53">
        <v>399</v>
      </c>
      <c r="K18" s="53">
        <v>158551</v>
      </c>
      <c r="L18" s="54">
        <v>2.663574710758274E-3</v>
      </c>
      <c r="M18" s="54" t="s">
        <v>299</v>
      </c>
      <c r="N18" s="53">
        <v>22238.951007009258</v>
      </c>
      <c r="O18" s="55">
        <v>3</v>
      </c>
      <c r="P18" s="56">
        <v>0.27838361158239305</v>
      </c>
      <c r="Q18" s="57">
        <v>9.0398296252662113E-3</v>
      </c>
      <c r="R18" s="53">
        <v>43733</v>
      </c>
      <c r="S18" s="56">
        <v>0.99986282265255266</v>
      </c>
      <c r="T18" s="58">
        <v>0.99986282265255266</v>
      </c>
      <c r="U18" s="53">
        <v>46090</v>
      </c>
      <c r="V18" s="53">
        <v>45577</v>
      </c>
      <c r="W18" s="53">
        <v>206080</v>
      </c>
      <c r="X18" s="58">
        <v>3.4620373027799581E-3</v>
      </c>
      <c r="Y18" s="58" t="s">
        <v>296</v>
      </c>
      <c r="Z18" s="53">
        <v>28905.544736548291</v>
      </c>
      <c r="AA18" s="55">
        <v>37</v>
      </c>
      <c r="AB18" s="56">
        <v>0.4448126940993789</v>
      </c>
      <c r="AC18" s="57">
        <v>0.49720182835698779</v>
      </c>
      <c r="AD18" s="53">
        <v>43385</v>
      </c>
      <c r="AE18" s="56">
        <v>0.94131047949663704</v>
      </c>
      <c r="AF18" s="59">
        <v>24</v>
      </c>
      <c r="AG18" s="58">
        <v>0.14985897157734868</v>
      </c>
      <c r="AH18" s="53">
        <v>43739</v>
      </c>
      <c r="AI18" s="56">
        <v>0.10196338369408699</v>
      </c>
      <c r="AJ18" s="56">
        <v>0.31505565587072293</v>
      </c>
      <c r="AK18" s="56">
        <v>0.5829809604351901</v>
      </c>
      <c r="AL18" s="56">
        <v>0.31843843569289842</v>
      </c>
      <c r="AM18" s="56">
        <v>0.68156156430710158</v>
      </c>
      <c r="AN18" s="56">
        <v>0</v>
      </c>
      <c r="AO18" s="58">
        <v>4.5334480222117054E-3</v>
      </c>
      <c r="AP18" s="58">
        <v>1.0471381627113666E-4</v>
      </c>
      <c r="AQ18" s="58">
        <v>6.0568295114656031E-3</v>
      </c>
      <c r="AR18" s="59" t="s">
        <v>317</v>
      </c>
      <c r="AS18" s="59" t="s">
        <v>315</v>
      </c>
      <c r="AT18" s="59" t="s">
        <v>318</v>
      </c>
    </row>
    <row r="19" spans="1:46" x14ac:dyDescent="0.25">
      <c r="A19">
        <f>--SUBTOTAL(103,$B$8:B19)</f>
        <v>12</v>
      </c>
      <c r="B19" t="s">
        <v>189</v>
      </c>
      <c r="C19" t="s">
        <v>285</v>
      </c>
      <c r="D19" t="s">
        <v>290</v>
      </c>
      <c r="E19" t="s">
        <v>316</v>
      </c>
      <c r="F19" t="s">
        <v>268</v>
      </c>
      <c r="G19" s="52">
        <v>185.132926</v>
      </c>
      <c r="H19" s="53">
        <v>1900000</v>
      </c>
      <c r="I19" s="53">
        <v>1505516</v>
      </c>
      <c r="J19" s="53">
        <v>5521</v>
      </c>
      <c r="K19" s="53">
        <v>3411037</v>
      </c>
      <c r="L19" s="54">
        <v>5.7303655547178964E-2</v>
      </c>
      <c r="M19" s="54" t="s">
        <v>294</v>
      </c>
      <c r="N19" s="53">
        <v>18424.799270984353</v>
      </c>
      <c r="O19" s="55">
        <v>11</v>
      </c>
      <c r="P19" s="56">
        <v>0.44298464074121741</v>
      </c>
      <c r="Q19" s="57">
        <v>3.6537821376974883E-3</v>
      </c>
      <c r="R19" s="53">
        <v>1505467</v>
      </c>
      <c r="S19" s="56">
        <v>0.99996745301942991</v>
      </c>
      <c r="T19" s="58">
        <v>0.99963600519688933</v>
      </c>
      <c r="U19" s="53">
        <v>335866</v>
      </c>
      <c r="V19" s="53">
        <v>44396</v>
      </c>
      <c r="W19" s="53">
        <v>2280262</v>
      </c>
      <c r="X19" s="58">
        <v>3.8307221002094494E-2</v>
      </c>
      <c r="Y19" s="58" t="s">
        <v>294</v>
      </c>
      <c r="Z19" s="53">
        <v>12316.890621606661</v>
      </c>
      <c r="AA19" s="55">
        <v>56</v>
      </c>
      <c r="AB19" s="56">
        <v>0.16676241589782226</v>
      </c>
      <c r="AC19" s="57">
        <v>0.11675108214862384</v>
      </c>
      <c r="AD19" s="53">
        <v>27325</v>
      </c>
      <c r="AE19" s="56">
        <v>8.1356850648770643E-2</v>
      </c>
      <c r="AF19" s="59">
        <v>6</v>
      </c>
      <c r="AG19" s="58">
        <v>0.89441027076274471</v>
      </c>
      <c r="AH19" s="53">
        <v>1505516</v>
      </c>
      <c r="AI19" s="56">
        <v>0.36675910396705469</v>
      </c>
      <c r="AJ19" s="56">
        <v>0.63324089603294531</v>
      </c>
      <c r="AK19" s="56">
        <v>0</v>
      </c>
      <c r="AL19" s="56">
        <v>0.63324089603294531</v>
      </c>
      <c r="AM19" s="56">
        <v>0.36675910396705469</v>
      </c>
      <c r="AN19" s="56">
        <v>0</v>
      </c>
      <c r="AO19" s="58">
        <v>2.3731060243945494E-2</v>
      </c>
      <c r="AP19" s="58">
        <v>3.7682852699813293E-2</v>
      </c>
      <c r="AQ19" s="58">
        <v>4.5039880358923229E-2</v>
      </c>
      <c r="AR19" s="59" t="s">
        <v>303</v>
      </c>
      <c r="AS19" s="59" t="s">
        <v>308</v>
      </c>
      <c r="AT19" s="59" t="s">
        <v>309</v>
      </c>
    </row>
    <row r="20" spans="1:46" x14ac:dyDescent="0.25">
      <c r="A20">
        <f>--SUBTOTAL(103,$B$8:B20)</f>
        <v>13</v>
      </c>
      <c r="B20" t="s">
        <v>266</v>
      </c>
      <c r="C20" t="s">
        <v>280</v>
      </c>
      <c r="D20" t="s">
        <v>291</v>
      </c>
      <c r="E20" t="s">
        <v>302</v>
      </c>
      <c r="F20" t="s">
        <v>268</v>
      </c>
      <c r="G20" s="52">
        <v>14.599325</v>
      </c>
      <c r="H20" s="53">
        <v>36000</v>
      </c>
      <c r="I20" s="53">
        <v>6066</v>
      </c>
      <c r="J20" s="53">
        <v>637</v>
      </c>
      <c r="K20" s="53">
        <v>42703</v>
      </c>
      <c r="L20" s="54">
        <v>7.1738829066679229E-4</v>
      </c>
      <c r="M20" s="54" t="s">
        <v>297</v>
      </c>
      <c r="N20" s="53">
        <v>2924.9982447818647</v>
      </c>
      <c r="O20" s="55">
        <v>10</v>
      </c>
      <c r="P20" s="56">
        <v>0.15696789452731658</v>
      </c>
      <c r="Q20" s="57">
        <v>9.5032075190213339E-2</v>
      </c>
      <c r="R20" s="53">
        <v>4079</v>
      </c>
      <c r="S20" s="56">
        <v>0.67243653148697657</v>
      </c>
      <c r="T20" s="58">
        <v>0</v>
      </c>
      <c r="U20" s="53">
        <v>22455</v>
      </c>
      <c r="V20" s="53">
        <v>42389</v>
      </c>
      <c r="W20" s="53">
        <v>100844</v>
      </c>
      <c r="X20" s="58">
        <v>1.6941269883615202E-3</v>
      </c>
      <c r="Y20" s="58" t="s">
        <v>299</v>
      </c>
      <c r="Z20" s="53">
        <v>6907.4426386151417</v>
      </c>
      <c r="AA20" s="55">
        <v>25</v>
      </c>
      <c r="AB20" s="56">
        <v>0.6430129705287374</v>
      </c>
      <c r="AC20" s="57">
        <v>0.65370735920054279</v>
      </c>
      <c r="AD20" s="53">
        <v>17137</v>
      </c>
      <c r="AE20" s="56">
        <v>0.76317078601647736</v>
      </c>
      <c r="AF20" s="59">
        <v>4</v>
      </c>
      <c r="AG20" s="58">
        <v>0.31926074370964153</v>
      </c>
      <c r="AH20" s="53">
        <v>6066</v>
      </c>
      <c r="AI20" s="56">
        <v>0.81855568350057573</v>
      </c>
      <c r="AJ20" s="56">
        <v>0.18144431649942425</v>
      </c>
      <c r="AK20" s="56">
        <v>0</v>
      </c>
      <c r="AL20" s="56">
        <v>0.18144431649942425</v>
      </c>
      <c r="AM20" s="56">
        <v>0.81855568350057573</v>
      </c>
      <c r="AN20" s="56">
        <v>0</v>
      </c>
      <c r="AO20" s="58">
        <v>1.8832163483949785E-3</v>
      </c>
      <c r="AP20" s="58">
        <v>1.1560666014631257E-2</v>
      </c>
      <c r="AQ20" s="58">
        <v>8.5493519441674978E-3</v>
      </c>
      <c r="AR20" s="59" t="s">
        <v>317</v>
      </c>
      <c r="AS20" s="59" t="s">
        <v>304</v>
      </c>
      <c r="AT20" s="59" t="s">
        <v>318</v>
      </c>
    </row>
    <row r="21" spans="1:46" x14ac:dyDescent="0.25">
      <c r="A21">
        <f>--SUBTOTAL(103,$B$8:B21)</f>
        <v>14</v>
      </c>
      <c r="B21" t="s">
        <v>230</v>
      </c>
      <c r="C21" t="s">
        <v>280</v>
      </c>
      <c r="D21" t="s">
        <v>290</v>
      </c>
      <c r="E21" t="s">
        <v>302</v>
      </c>
      <c r="F21" t="s">
        <v>267</v>
      </c>
      <c r="G21" s="52">
        <v>38.764090000000003</v>
      </c>
      <c r="H21" s="53">
        <v>3120000</v>
      </c>
      <c r="I21" s="53">
        <v>277818</v>
      </c>
      <c r="J21" s="53">
        <v>10187</v>
      </c>
      <c r="K21" s="53">
        <v>3408005</v>
      </c>
      <c r="L21" s="54">
        <v>5.7252719516986662E-2</v>
      </c>
      <c r="M21" s="54" t="s">
        <v>294</v>
      </c>
      <c r="N21" s="53">
        <v>87916.548537576906</v>
      </c>
      <c r="O21" s="55">
        <v>13</v>
      </c>
      <c r="P21" s="56">
        <v>8.4508385404364131E-2</v>
      </c>
      <c r="Q21" s="57">
        <v>3.537091369941494E-2</v>
      </c>
      <c r="R21" s="53">
        <v>139182</v>
      </c>
      <c r="S21" s="56">
        <v>0.50098265771116346</v>
      </c>
      <c r="T21" s="58">
        <v>0.99583180355484524</v>
      </c>
      <c r="U21" s="53">
        <v>665908</v>
      </c>
      <c r="V21" s="53">
        <v>36001</v>
      </c>
      <c r="W21" s="53">
        <v>3821909</v>
      </c>
      <c r="X21" s="58">
        <v>6.4206092419596503E-2</v>
      </c>
      <c r="Y21" s="58" t="s">
        <v>294</v>
      </c>
      <c r="Z21" s="53">
        <v>98594.059605165501</v>
      </c>
      <c r="AA21" s="55">
        <v>74</v>
      </c>
      <c r="AB21" s="56">
        <v>0.18365403257900698</v>
      </c>
      <c r="AC21" s="57">
        <v>5.129012450331881E-2</v>
      </c>
      <c r="AD21" s="53">
        <v>441512</v>
      </c>
      <c r="AE21" s="56">
        <v>0.66302251962733594</v>
      </c>
      <c r="AF21" s="59">
        <v>31</v>
      </c>
      <c r="AG21" s="58">
        <v>0.95246190164407096</v>
      </c>
      <c r="AH21" s="53">
        <v>277818</v>
      </c>
      <c r="AI21" s="56">
        <v>0.70668351131795004</v>
      </c>
      <c r="AJ21" s="56">
        <v>0.26243102871149215</v>
      </c>
      <c r="AK21" s="56">
        <v>3.0885459970557853E-2</v>
      </c>
      <c r="AL21" s="56">
        <v>0.26605550816497681</v>
      </c>
      <c r="AM21" s="56">
        <v>0.70305903186446539</v>
      </c>
      <c r="AN21" s="56">
        <v>3.0885459970557853E-2</v>
      </c>
      <c r="AO21" s="58">
        <v>2.5173665241768971E-2</v>
      </c>
      <c r="AP21" s="58">
        <v>5.7202854993958316E-2</v>
      </c>
      <c r="AQ21" s="58">
        <v>4.2771684945164506E-2</v>
      </c>
      <c r="AR21" s="59" t="s">
        <v>303</v>
      </c>
      <c r="AS21" s="59" t="s">
        <v>304</v>
      </c>
      <c r="AT21" s="59" t="s">
        <v>309</v>
      </c>
    </row>
    <row r="22" spans="1:46" x14ac:dyDescent="0.25">
      <c r="A22">
        <f>--SUBTOTAL(103,$B$8:B22)</f>
        <v>15</v>
      </c>
      <c r="B22" t="s">
        <v>134</v>
      </c>
      <c r="C22" t="s">
        <v>284</v>
      </c>
      <c r="D22" t="s">
        <v>293</v>
      </c>
      <c r="E22" t="s">
        <v>278</v>
      </c>
      <c r="F22" t="s">
        <v>270</v>
      </c>
      <c r="G22" s="52">
        <v>78.470222000000007</v>
      </c>
      <c r="H22" s="53">
        <v>0</v>
      </c>
      <c r="I22" s="53">
        <v>982025</v>
      </c>
      <c r="J22" s="53">
        <v>42</v>
      </c>
      <c r="K22" s="53">
        <v>982067</v>
      </c>
      <c r="L22" s="54">
        <v>1.6498217138146375E-2</v>
      </c>
      <c r="M22" s="54" t="s">
        <v>295</v>
      </c>
      <c r="N22" s="53">
        <v>12515.155111960814</v>
      </c>
      <c r="O22" s="55">
        <v>5</v>
      </c>
      <c r="P22" s="56">
        <v>1</v>
      </c>
      <c r="Q22" s="57">
        <v>4.2766939526529252E-5</v>
      </c>
      <c r="R22" s="53">
        <v>846035</v>
      </c>
      <c r="S22" s="56">
        <v>0.8615208370459001</v>
      </c>
      <c r="T22" s="58">
        <v>0.99998472543978001</v>
      </c>
      <c r="U22" s="53">
        <v>82111</v>
      </c>
      <c r="V22" s="53">
        <v>34858</v>
      </c>
      <c r="W22" s="53">
        <v>116969</v>
      </c>
      <c r="X22" s="58">
        <v>1.9650186396975395E-3</v>
      </c>
      <c r="Y22" s="58" t="s">
        <v>299</v>
      </c>
      <c r="Z22" s="53">
        <v>1490.6164022321741</v>
      </c>
      <c r="AA22" s="55">
        <v>65</v>
      </c>
      <c r="AB22" s="56">
        <v>1</v>
      </c>
      <c r="AC22" s="57">
        <v>0.29801058400088914</v>
      </c>
      <c r="AD22" s="53">
        <v>66709</v>
      </c>
      <c r="AE22" s="56">
        <v>0.81242464468828779</v>
      </c>
      <c r="AF22" s="59">
        <v>27</v>
      </c>
      <c r="AG22" s="58">
        <v>0.17824651995469548</v>
      </c>
      <c r="AH22" s="53">
        <v>982025</v>
      </c>
      <c r="AI22" s="56">
        <v>3.0422788782793142E-2</v>
      </c>
      <c r="AJ22" s="56">
        <v>0.96957721121720686</v>
      </c>
      <c r="AK22" s="56">
        <v>0</v>
      </c>
      <c r="AL22" s="56">
        <v>0.96957721121720686</v>
      </c>
      <c r="AM22" s="56">
        <v>3.0422788782793142E-2</v>
      </c>
      <c r="AN22" s="56">
        <v>0</v>
      </c>
      <c r="AO22" s="58">
        <v>1.1091436486829653E-2</v>
      </c>
      <c r="AP22" s="58">
        <v>6.056890451533797E-4</v>
      </c>
      <c r="AQ22" s="58">
        <v>1.6450648055832502E-3</v>
      </c>
      <c r="AR22" s="59" t="s">
        <v>311</v>
      </c>
      <c r="AS22" s="59" t="s">
        <v>304</v>
      </c>
      <c r="AT22" s="59" t="s">
        <v>309</v>
      </c>
    </row>
    <row r="23" spans="1:46" x14ac:dyDescent="0.25">
      <c r="A23">
        <f>--SUBTOTAL(103,$B$8:B23)</f>
        <v>16</v>
      </c>
      <c r="B23" t="s">
        <v>184</v>
      </c>
      <c r="C23" t="s">
        <v>280</v>
      </c>
      <c r="D23" t="s">
        <v>290</v>
      </c>
      <c r="E23" t="s">
        <v>316</v>
      </c>
      <c r="F23" t="s">
        <v>268</v>
      </c>
      <c r="G23" s="52">
        <v>178.51690400000001</v>
      </c>
      <c r="H23" s="53">
        <v>1075300</v>
      </c>
      <c r="I23" s="53">
        <v>1217</v>
      </c>
      <c r="J23" s="53">
        <v>843</v>
      </c>
      <c r="K23" s="53">
        <v>1077360</v>
      </c>
      <c r="L23" s="54">
        <v>1.8099090200519294E-2</v>
      </c>
      <c r="M23" s="54" t="s">
        <v>295</v>
      </c>
      <c r="N23" s="53">
        <v>6035.0587303485836</v>
      </c>
      <c r="O23" s="55">
        <v>14</v>
      </c>
      <c r="P23" s="56">
        <v>1.9120813841241554E-3</v>
      </c>
      <c r="Q23" s="57">
        <v>0.40922330097087378</v>
      </c>
      <c r="R23" s="53">
        <v>931</v>
      </c>
      <c r="S23" s="56">
        <v>0.76499589153656533</v>
      </c>
      <c r="T23" s="58">
        <v>0.19802793755135578</v>
      </c>
      <c r="U23" s="53">
        <v>90865</v>
      </c>
      <c r="V23" s="53">
        <v>30046</v>
      </c>
      <c r="W23" s="53">
        <v>1196211</v>
      </c>
      <c r="X23" s="58">
        <v>2.0095725465817723E-2</v>
      </c>
      <c r="Y23" s="58" t="s">
        <v>295</v>
      </c>
      <c r="Z23" s="53">
        <v>6700.8276146218623</v>
      </c>
      <c r="AA23" s="55">
        <v>48</v>
      </c>
      <c r="AB23" s="56">
        <v>0.10107832146669776</v>
      </c>
      <c r="AC23" s="57">
        <v>0.24849682824556907</v>
      </c>
      <c r="AD23" s="53">
        <v>14280</v>
      </c>
      <c r="AE23" s="56">
        <v>0.15715622076707203</v>
      </c>
      <c r="AF23" s="59">
        <v>13</v>
      </c>
      <c r="AG23" s="58">
        <v>0.80226709954327846</v>
      </c>
      <c r="AH23" s="53">
        <v>1217</v>
      </c>
      <c r="AI23" s="56">
        <v>0</v>
      </c>
      <c r="AJ23" s="56">
        <v>1</v>
      </c>
      <c r="AK23" s="56">
        <v>0</v>
      </c>
      <c r="AL23" s="56">
        <v>0.87893462469733652</v>
      </c>
      <c r="AM23" s="56">
        <v>0.12106537530266344</v>
      </c>
      <c r="AN23" s="56">
        <v>0</v>
      </c>
      <c r="AO23" s="58">
        <v>0</v>
      </c>
      <c r="AP23" s="58">
        <v>0</v>
      </c>
      <c r="AQ23" s="58">
        <v>1.5503489531405783E-2</v>
      </c>
      <c r="AR23" s="59" t="s">
        <v>320</v>
      </c>
      <c r="AS23" s="59" t="s">
        <v>312</v>
      </c>
      <c r="AT23" s="59" t="s">
        <v>305</v>
      </c>
    </row>
    <row r="24" spans="1:46" x14ac:dyDescent="0.25">
      <c r="A24">
        <f>--SUBTOTAL(103,$B$8:B24)</f>
        <v>17</v>
      </c>
      <c r="B24" t="s">
        <v>169</v>
      </c>
      <c r="C24" t="s">
        <v>281</v>
      </c>
      <c r="D24" t="s">
        <v>293</v>
      </c>
      <c r="E24" t="s">
        <v>278</v>
      </c>
      <c r="F24" t="s">
        <v>271</v>
      </c>
      <c r="G24" s="52">
        <v>123.799215</v>
      </c>
      <c r="H24" s="53">
        <v>281418</v>
      </c>
      <c r="I24" s="53">
        <v>1785</v>
      </c>
      <c r="J24" s="53">
        <v>2827</v>
      </c>
      <c r="K24" s="53">
        <v>286030</v>
      </c>
      <c r="L24" s="54">
        <v>4.8051559089390111E-3</v>
      </c>
      <c r="M24" s="54" t="s">
        <v>296</v>
      </c>
      <c r="N24" s="53">
        <v>2310.4346824816294</v>
      </c>
      <c r="O24" s="55">
        <v>24</v>
      </c>
      <c r="P24" s="56">
        <v>1.6124182778030276E-2</v>
      </c>
      <c r="Q24" s="57">
        <v>0.61296617519514307</v>
      </c>
      <c r="R24" s="53">
        <v>1399</v>
      </c>
      <c r="S24" s="56">
        <v>0.78375350140056022</v>
      </c>
      <c r="T24" s="58">
        <v>0.1815126050420168</v>
      </c>
      <c r="U24" s="53">
        <v>10637</v>
      </c>
      <c r="V24" s="53">
        <v>29328</v>
      </c>
      <c r="W24" s="53">
        <v>321383</v>
      </c>
      <c r="X24" s="58">
        <v>5.3990680050433389E-3</v>
      </c>
      <c r="Y24" s="58" t="s">
        <v>296</v>
      </c>
      <c r="Z24" s="53">
        <v>2596.0019213369001</v>
      </c>
      <c r="AA24" s="55">
        <v>8</v>
      </c>
      <c r="AB24" s="56">
        <v>0.12435318607393671</v>
      </c>
      <c r="AC24" s="57">
        <v>0.73384211184786685</v>
      </c>
      <c r="AD24" s="53">
        <v>7452</v>
      </c>
      <c r="AE24" s="56">
        <v>0.70057346996333558</v>
      </c>
      <c r="AF24" s="59">
        <v>16</v>
      </c>
      <c r="AG24" s="58">
        <v>0.35790166400300838</v>
      </c>
      <c r="AH24" s="53">
        <v>1785</v>
      </c>
      <c r="AI24" s="56">
        <v>0</v>
      </c>
      <c r="AJ24" s="56">
        <v>0.70495372890582475</v>
      </c>
      <c r="AK24" s="56">
        <v>0.29504627109417531</v>
      </c>
      <c r="AL24" s="56">
        <v>0.70495372890582475</v>
      </c>
      <c r="AM24" s="56">
        <v>0</v>
      </c>
      <c r="AN24" s="56">
        <v>0.29504627109417531</v>
      </c>
      <c r="AO24" s="58">
        <v>7.3396604314655107E-4</v>
      </c>
      <c r="AP24" s="58">
        <v>0</v>
      </c>
      <c r="AQ24" s="58">
        <v>1.819541375872383E-3</v>
      </c>
      <c r="AR24" s="59" t="s">
        <v>311</v>
      </c>
      <c r="AS24" s="59" t="s">
        <v>304</v>
      </c>
      <c r="AT24" s="59" t="s">
        <v>318</v>
      </c>
    </row>
    <row r="25" spans="1:46" x14ac:dyDescent="0.25">
      <c r="A25">
        <f>--SUBTOTAL(103,$B$8:B25)</f>
        <v>18</v>
      </c>
      <c r="B25" t="s">
        <v>204</v>
      </c>
      <c r="C25" t="s">
        <v>286</v>
      </c>
      <c r="D25" t="s">
        <v>289</v>
      </c>
      <c r="E25" t="s">
        <v>278</v>
      </c>
      <c r="F25" t="s">
        <v>270</v>
      </c>
      <c r="G25" s="52">
        <v>143.819569</v>
      </c>
      <c r="H25" s="53">
        <v>25378</v>
      </c>
      <c r="I25" s="53">
        <v>235717</v>
      </c>
      <c r="J25" s="53">
        <v>3033</v>
      </c>
      <c r="K25" s="53">
        <v>264128</v>
      </c>
      <c r="L25" s="54">
        <v>4.4372136486251204E-3</v>
      </c>
      <c r="M25" s="54" t="s">
        <v>296</v>
      </c>
      <c r="N25" s="53">
        <v>1836.5233732552765</v>
      </c>
      <c r="O25" s="55">
        <v>23</v>
      </c>
      <c r="P25" s="56">
        <v>0.90391779743154832</v>
      </c>
      <c r="Q25" s="57">
        <v>1.2703664921465969E-2</v>
      </c>
      <c r="R25" s="53">
        <v>1838</v>
      </c>
      <c r="S25" s="56">
        <v>7.7974859683433949E-3</v>
      </c>
      <c r="T25" s="58">
        <v>0.98593228320401161</v>
      </c>
      <c r="U25" s="53">
        <v>72752</v>
      </c>
      <c r="V25" s="53">
        <v>24163</v>
      </c>
      <c r="W25" s="53">
        <v>122293</v>
      </c>
      <c r="X25" s="58">
        <v>2.0544590832146225E-3</v>
      </c>
      <c r="Y25" s="58" t="s">
        <v>299</v>
      </c>
      <c r="Z25" s="53">
        <v>850.32239249722682</v>
      </c>
      <c r="AA25" s="55">
        <v>49</v>
      </c>
      <c r="AB25" s="56">
        <v>0.79248198997489638</v>
      </c>
      <c r="AC25" s="57">
        <v>0.249321570448331</v>
      </c>
      <c r="AD25" s="53">
        <v>67691</v>
      </c>
      <c r="AE25" s="56">
        <v>0.93043490213327473</v>
      </c>
      <c r="AF25" s="59">
        <v>27</v>
      </c>
      <c r="AG25" s="58">
        <v>0.25805476138113043</v>
      </c>
      <c r="AH25" s="53">
        <v>235717</v>
      </c>
      <c r="AI25" s="56">
        <v>0</v>
      </c>
      <c r="AJ25" s="56">
        <v>0</v>
      </c>
      <c r="AK25" s="56">
        <v>1</v>
      </c>
      <c r="AL25" s="56">
        <v>0.98318981972428421</v>
      </c>
      <c r="AM25" s="56">
        <v>0</v>
      </c>
      <c r="AN25" s="56">
        <v>1.6810180275715802E-2</v>
      </c>
      <c r="AO25" s="58">
        <v>1.7704218383214018E-3</v>
      </c>
      <c r="AP25" s="58">
        <v>0</v>
      </c>
      <c r="AQ25" s="58">
        <v>1.5204386839481555E-3</v>
      </c>
      <c r="AR25" s="59" t="s">
        <v>311</v>
      </c>
      <c r="AS25" s="59" t="s">
        <v>304</v>
      </c>
      <c r="AT25" s="59" t="s">
        <v>309</v>
      </c>
    </row>
    <row r="26" spans="1:46" x14ac:dyDescent="0.25">
      <c r="A26">
        <f>--SUBTOTAL(103,$B$8:B26)</f>
        <v>19</v>
      </c>
      <c r="B26" t="s">
        <v>57</v>
      </c>
      <c r="C26" t="s">
        <v>285</v>
      </c>
      <c r="D26" t="s">
        <v>291</v>
      </c>
      <c r="E26" t="s">
        <v>316</v>
      </c>
      <c r="F26" t="s">
        <v>269</v>
      </c>
      <c r="G26" s="52">
        <v>158.51257000000001</v>
      </c>
      <c r="H26" s="53">
        <v>431000</v>
      </c>
      <c r="I26" s="53">
        <v>232468</v>
      </c>
      <c r="J26" s="53">
        <v>9</v>
      </c>
      <c r="K26" s="53">
        <v>663477</v>
      </c>
      <c r="L26" s="54">
        <v>1.1146070087036773E-2</v>
      </c>
      <c r="M26" s="54" t="s">
        <v>295</v>
      </c>
      <c r="N26" s="53">
        <v>4185.6428168441153</v>
      </c>
      <c r="O26" s="55">
        <v>2</v>
      </c>
      <c r="P26" s="56">
        <v>0.35039195028614406</v>
      </c>
      <c r="Q26" s="57">
        <v>3.871350714264207E-5</v>
      </c>
      <c r="R26" s="53">
        <v>229650</v>
      </c>
      <c r="S26" s="56">
        <v>0.98787790147461152</v>
      </c>
      <c r="T26" s="58">
        <v>0.99997418999604248</v>
      </c>
      <c r="U26" s="53">
        <v>10834</v>
      </c>
      <c r="V26" s="53">
        <v>21563</v>
      </c>
      <c r="W26" s="53">
        <v>463397</v>
      </c>
      <c r="X26" s="58">
        <v>7.7848296777771947E-3</v>
      </c>
      <c r="Y26" s="58" t="s">
        <v>296</v>
      </c>
      <c r="Z26" s="53">
        <v>2923.4085347300847</v>
      </c>
      <c r="AA26" s="55">
        <v>32</v>
      </c>
      <c r="AB26" s="56">
        <v>6.9911976124144098E-2</v>
      </c>
      <c r="AC26" s="57">
        <v>0.66558631972096183</v>
      </c>
      <c r="AD26" s="53">
        <v>7716</v>
      </c>
      <c r="AE26" s="56">
        <v>0.71220232601070699</v>
      </c>
      <c r="AF26" s="59">
        <v>10</v>
      </c>
      <c r="AG26" s="58">
        <v>0</v>
      </c>
      <c r="AH26" s="53">
        <v>232468</v>
      </c>
      <c r="AI26" s="56">
        <v>0.13917805155029422</v>
      </c>
      <c r="AJ26" s="56">
        <v>5.0328641728896383E-4</v>
      </c>
      <c r="AK26" s="56">
        <v>0.8603186620324168</v>
      </c>
      <c r="AL26" s="56">
        <v>5.0328641728896383E-4</v>
      </c>
      <c r="AM26" s="56">
        <v>0.13917805155029422</v>
      </c>
      <c r="AN26" s="56">
        <v>0.8603186620324168</v>
      </c>
      <c r="AO26" s="58">
        <v>2.7761433904541729E-3</v>
      </c>
      <c r="AP26" s="58">
        <v>7.6571435026814997E-3</v>
      </c>
      <c r="AQ26" s="58">
        <v>6.9042871385842476E-3</v>
      </c>
      <c r="AR26" s="59" t="s">
        <v>317</v>
      </c>
      <c r="AS26" s="59" t="s">
        <v>304</v>
      </c>
      <c r="AT26" s="59" t="s">
        <v>318</v>
      </c>
    </row>
    <row r="27" spans="1:46" x14ac:dyDescent="0.25">
      <c r="A27">
        <f>--SUBTOTAL(103,$B$8:B27)</f>
        <v>20</v>
      </c>
      <c r="B27" t="s">
        <v>73</v>
      </c>
      <c r="C27" t="s">
        <v>280</v>
      </c>
      <c r="D27" t="s">
        <v>291</v>
      </c>
      <c r="E27" t="s">
        <v>302</v>
      </c>
      <c r="F27" t="s">
        <v>269</v>
      </c>
      <c r="G27" s="52">
        <v>10.482752</v>
      </c>
      <c r="H27" s="53">
        <v>77600</v>
      </c>
      <c r="I27" s="53">
        <v>52931</v>
      </c>
      <c r="J27" s="53">
        <v>3041</v>
      </c>
      <c r="K27" s="53">
        <v>133572</v>
      </c>
      <c r="L27" s="54">
        <v>2.2439404435506821E-3</v>
      </c>
      <c r="M27" s="54" t="s">
        <v>299</v>
      </c>
      <c r="N27" s="53">
        <v>12742.073837099266</v>
      </c>
      <c r="O27" s="55">
        <v>3</v>
      </c>
      <c r="P27" s="56">
        <v>0.41903991854580303</v>
      </c>
      <c r="Q27" s="57">
        <v>5.4330736796969911E-2</v>
      </c>
      <c r="R27" s="53">
        <v>35511</v>
      </c>
      <c r="S27" s="56">
        <v>0.67089229374090797</v>
      </c>
      <c r="T27" s="58">
        <v>0.99964104211142812</v>
      </c>
      <c r="U27" s="53">
        <v>72463</v>
      </c>
      <c r="V27" s="53">
        <v>19343</v>
      </c>
      <c r="W27" s="53">
        <v>169406</v>
      </c>
      <c r="X27" s="58">
        <v>2.8459330906188936E-3</v>
      </c>
      <c r="Y27" s="58" t="s">
        <v>299</v>
      </c>
      <c r="Z27" s="53">
        <v>16160.450996074314</v>
      </c>
      <c r="AA27" s="55">
        <v>45</v>
      </c>
      <c r="AB27" s="56">
        <v>0.54192885730139428</v>
      </c>
      <c r="AC27" s="57">
        <v>0.21069429013354246</v>
      </c>
      <c r="AD27" s="53">
        <v>64685</v>
      </c>
      <c r="AE27" s="56">
        <v>0.89266246222209955</v>
      </c>
      <c r="AF27" s="59">
        <v>32</v>
      </c>
      <c r="AG27" s="58">
        <v>0.60665443053696366</v>
      </c>
      <c r="AH27" s="53">
        <v>52931</v>
      </c>
      <c r="AI27" s="56">
        <v>0.61646138733565059</v>
      </c>
      <c r="AJ27" s="56">
        <v>0.38353861266434941</v>
      </c>
      <c r="AK27" s="56">
        <v>0</v>
      </c>
      <c r="AL27" s="56">
        <v>0.38353861266434941</v>
      </c>
      <c r="AM27" s="56">
        <v>0.61646138733565059</v>
      </c>
      <c r="AN27" s="56">
        <v>0</v>
      </c>
      <c r="AO27" s="58">
        <v>7.5475764892025668E-3</v>
      </c>
      <c r="AP27" s="58">
        <v>6.054066219974617E-3</v>
      </c>
      <c r="AQ27" s="58">
        <v>3.6141575274177468E-3</v>
      </c>
      <c r="AR27" s="59" t="s">
        <v>311</v>
      </c>
      <c r="AS27" s="59" t="s">
        <v>308</v>
      </c>
      <c r="AT27" s="59" t="s">
        <v>305</v>
      </c>
    </row>
    <row r="28" spans="1:46" x14ac:dyDescent="0.25">
      <c r="A28">
        <f>--SUBTOTAL(103,$B$8:B28)</f>
        <v>21</v>
      </c>
      <c r="B28" t="s">
        <v>101</v>
      </c>
      <c r="C28" t="s">
        <v>281</v>
      </c>
      <c r="D28" t="s">
        <v>290</v>
      </c>
      <c r="E28" t="s">
        <v>278</v>
      </c>
      <c r="F28" t="s">
        <v>271</v>
      </c>
      <c r="G28" s="52">
        <v>6.3837520000000003</v>
      </c>
      <c r="H28" s="53">
        <v>288870</v>
      </c>
      <c r="I28" s="53">
        <v>23</v>
      </c>
      <c r="J28" s="53">
        <v>0</v>
      </c>
      <c r="K28" s="53">
        <v>288893</v>
      </c>
      <c r="L28" s="54">
        <v>4.8532528266304852E-3</v>
      </c>
      <c r="M28" s="54" t="s">
        <v>296</v>
      </c>
      <c r="N28" s="53">
        <v>45254.420911088026</v>
      </c>
      <c r="O28" s="55">
        <v>2</v>
      </c>
      <c r="P28" s="56">
        <v>7.9614251643342002E-5</v>
      </c>
      <c r="Q28" s="57">
        <v>0</v>
      </c>
      <c r="R28" s="53">
        <v>17</v>
      </c>
      <c r="S28" s="56">
        <v>0.73913043478260865</v>
      </c>
      <c r="T28" s="58">
        <v>0.60869565217391308</v>
      </c>
      <c r="U28" s="53">
        <v>10943</v>
      </c>
      <c r="V28" s="53">
        <v>18012</v>
      </c>
      <c r="W28" s="53">
        <v>317825</v>
      </c>
      <c r="X28" s="58">
        <v>5.3392954471857537E-3</v>
      </c>
      <c r="Y28" s="58" t="s">
        <v>296</v>
      </c>
      <c r="Z28" s="53">
        <v>49786.551858530845</v>
      </c>
      <c r="AA28" s="55">
        <v>20</v>
      </c>
      <c r="AB28" s="56">
        <v>9.110359474553606E-2</v>
      </c>
      <c r="AC28" s="57">
        <v>0.62206872733552065</v>
      </c>
      <c r="AD28" s="53">
        <v>6623</v>
      </c>
      <c r="AE28" s="56">
        <v>0.60522708580827922</v>
      </c>
      <c r="AF28" s="59">
        <v>10</v>
      </c>
      <c r="AG28" s="58">
        <v>3.3811569039568674E-3</v>
      </c>
      <c r="AH28" s="53">
        <v>23</v>
      </c>
      <c r="AI28" s="56">
        <v>0</v>
      </c>
      <c r="AJ28" s="56">
        <v>0</v>
      </c>
      <c r="AK28" s="56">
        <v>1</v>
      </c>
      <c r="AL28" s="56">
        <v>0</v>
      </c>
      <c r="AM28" s="56">
        <v>0</v>
      </c>
      <c r="AN28" s="56">
        <v>1</v>
      </c>
      <c r="AO28" s="58">
        <v>0</v>
      </c>
      <c r="AP28" s="58">
        <v>9.5676275281760545E-4</v>
      </c>
      <c r="AQ28" s="58">
        <v>1.271186440677966E-3</v>
      </c>
      <c r="AR28" s="59" t="s">
        <v>311</v>
      </c>
      <c r="AS28" s="59" t="s">
        <v>304</v>
      </c>
      <c r="AT28" s="59" t="s">
        <v>305</v>
      </c>
    </row>
    <row r="29" spans="1:46" x14ac:dyDescent="0.25">
      <c r="A29">
        <f>--SUBTOTAL(103,$B$8:B29)</f>
        <v>22</v>
      </c>
      <c r="B29" t="s">
        <v>123</v>
      </c>
      <c r="C29" t="s">
        <v>280</v>
      </c>
      <c r="D29" t="s">
        <v>291</v>
      </c>
      <c r="E29" t="s">
        <v>316</v>
      </c>
      <c r="F29" t="s">
        <v>268</v>
      </c>
      <c r="G29" s="52">
        <v>12.043898</v>
      </c>
      <c r="H29" s="53">
        <v>0</v>
      </c>
      <c r="I29" s="53">
        <v>8748</v>
      </c>
      <c r="J29" s="53">
        <v>273</v>
      </c>
      <c r="K29" s="53">
        <v>9021</v>
      </c>
      <c r="L29" s="54">
        <v>1.5154812940789016E-4</v>
      </c>
      <c r="M29" s="54" t="s">
        <v>300</v>
      </c>
      <c r="N29" s="53">
        <v>749.00999659744707</v>
      </c>
      <c r="O29" s="55">
        <v>12</v>
      </c>
      <c r="P29" s="56">
        <v>1</v>
      </c>
      <c r="Q29" s="57">
        <v>3.026272031925507E-2</v>
      </c>
      <c r="R29" s="53">
        <v>8381</v>
      </c>
      <c r="S29" s="56">
        <v>0.95804755372656603</v>
      </c>
      <c r="T29" s="58">
        <v>0.98285322359396432</v>
      </c>
      <c r="U29" s="53">
        <v>15213</v>
      </c>
      <c r="V29" s="53">
        <v>17813</v>
      </c>
      <c r="W29" s="53">
        <v>33026</v>
      </c>
      <c r="X29" s="58">
        <v>5.54819700900674E-4</v>
      </c>
      <c r="Y29" s="58" t="s">
        <v>297</v>
      </c>
      <c r="Z29" s="53">
        <v>2742.1354780653242</v>
      </c>
      <c r="AA29" s="55">
        <v>38</v>
      </c>
      <c r="AB29" s="56">
        <v>1</v>
      </c>
      <c r="AC29" s="57">
        <v>0.53936292617937387</v>
      </c>
      <c r="AD29" s="53">
        <v>11709</v>
      </c>
      <c r="AE29" s="56">
        <v>0.76967067639518838</v>
      </c>
      <c r="AF29" s="59">
        <v>14</v>
      </c>
      <c r="AG29" s="58">
        <v>3.2209294682179713E-3</v>
      </c>
      <c r="AH29" s="53">
        <v>8748</v>
      </c>
      <c r="AI29" s="56">
        <v>0.6857175450604609</v>
      </c>
      <c r="AJ29" s="56">
        <v>0.3142824549395391</v>
      </c>
      <c r="AK29" s="56">
        <v>0</v>
      </c>
      <c r="AL29" s="56">
        <v>0.2458361852612366</v>
      </c>
      <c r="AM29" s="56">
        <v>0.75416381473876337</v>
      </c>
      <c r="AN29" s="56">
        <v>0</v>
      </c>
      <c r="AO29" s="58">
        <v>1.5385382073668467E-3</v>
      </c>
      <c r="AP29" s="58">
        <v>7.7062416820949369E-3</v>
      </c>
      <c r="AQ29" s="58">
        <v>1.1291126620139581E-2</v>
      </c>
      <c r="AR29" s="59" t="s">
        <v>320</v>
      </c>
      <c r="AS29" s="59" t="s">
        <v>315</v>
      </c>
      <c r="AT29" s="59" t="s">
        <v>321</v>
      </c>
    </row>
    <row r="30" spans="1:46" x14ac:dyDescent="0.25">
      <c r="A30">
        <f>--SUBTOTAL(103,$B$8:B30)</f>
        <v>23</v>
      </c>
      <c r="B30" t="s">
        <v>227</v>
      </c>
      <c r="C30" t="s">
        <v>285</v>
      </c>
      <c r="D30" t="s">
        <v>290</v>
      </c>
      <c r="E30" t="s">
        <v>316</v>
      </c>
      <c r="F30" t="s">
        <v>269</v>
      </c>
      <c r="G30" s="52">
        <v>20.638999999999999</v>
      </c>
      <c r="H30" s="53">
        <v>90000</v>
      </c>
      <c r="I30" s="53">
        <v>498</v>
      </c>
      <c r="J30" s="53">
        <v>940</v>
      </c>
      <c r="K30" s="53">
        <v>91438</v>
      </c>
      <c r="L30" s="54">
        <v>1.5361110582860725E-3</v>
      </c>
      <c r="M30" s="54" t="s">
        <v>299</v>
      </c>
      <c r="N30" s="53">
        <v>4430.3503076699453</v>
      </c>
      <c r="O30" s="55">
        <v>4</v>
      </c>
      <c r="P30" s="56">
        <v>1.5726503204357051E-2</v>
      </c>
      <c r="Q30" s="57">
        <v>0.65368567454798332</v>
      </c>
      <c r="R30" s="53">
        <v>104</v>
      </c>
      <c r="S30" s="56">
        <v>0.20883534136546184</v>
      </c>
      <c r="T30" s="58">
        <v>0</v>
      </c>
      <c r="U30" s="53">
        <v>121957</v>
      </c>
      <c r="V30" s="53">
        <v>17196</v>
      </c>
      <c r="W30" s="53">
        <v>229153</v>
      </c>
      <c r="X30" s="58">
        <v>3.8496517568125765E-3</v>
      </c>
      <c r="Y30" s="58" t="s">
        <v>296</v>
      </c>
      <c r="Z30" s="53">
        <v>11102.911962788896</v>
      </c>
      <c r="AA30" s="55">
        <v>48</v>
      </c>
      <c r="AB30" s="56">
        <v>0.60724930504946473</v>
      </c>
      <c r="AC30" s="57">
        <v>0.12357620748384872</v>
      </c>
      <c r="AD30" s="53">
        <v>118349</v>
      </c>
      <c r="AE30" s="56">
        <v>0.97041580229097146</v>
      </c>
      <c r="AF30" s="59">
        <v>25</v>
      </c>
      <c r="AG30" s="58">
        <v>0</v>
      </c>
      <c r="AH30" s="53">
        <v>498</v>
      </c>
      <c r="AI30" s="56">
        <v>0</v>
      </c>
      <c r="AJ30" s="56">
        <v>1</v>
      </c>
      <c r="AK30" s="56">
        <v>0</v>
      </c>
      <c r="AL30" s="56">
        <v>1</v>
      </c>
      <c r="AM30" s="56">
        <v>0</v>
      </c>
      <c r="AN30" s="56">
        <v>0</v>
      </c>
      <c r="AO30" s="58">
        <v>2.1716407285536639E-3</v>
      </c>
      <c r="AP30" s="58">
        <v>2.1813930065943633E-3</v>
      </c>
      <c r="AQ30" s="58">
        <v>1.0817547357926222E-2</v>
      </c>
      <c r="AR30" s="59" t="s">
        <v>320</v>
      </c>
      <c r="AS30" s="59" t="s">
        <v>308</v>
      </c>
      <c r="AT30" s="59" t="s">
        <v>318</v>
      </c>
    </row>
    <row r="31" spans="1:46" x14ac:dyDescent="0.25">
      <c r="A31">
        <f>--SUBTOTAL(103,$B$8:B31)</f>
        <v>24</v>
      </c>
      <c r="B31" t="s">
        <v>132</v>
      </c>
      <c r="C31" t="s">
        <v>285</v>
      </c>
      <c r="D31" t="s">
        <v>290</v>
      </c>
      <c r="E31" t="s">
        <v>278</v>
      </c>
      <c r="F31" t="s">
        <v>271</v>
      </c>
      <c r="G31" s="52">
        <v>1267.4018490000001</v>
      </c>
      <c r="H31" s="53">
        <v>853900</v>
      </c>
      <c r="I31" s="53">
        <v>199916</v>
      </c>
      <c r="J31" s="53">
        <v>5046</v>
      </c>
      <c r="K31" s="53">
        <v>1058862</v>
      </c>
      <c r="L31" s="54">
        <v>1.7788333377795965E-2</v>
      </c>
      <c r="M31" s="54" t="s">
        <v>295</v>
      </c>
      <c r="N31" s="53">
        <v>835.45877799962079</v>
      </c>
      <c r="O31" s="55">
        <v>15</v>
      </c>
      <c r="P31" s="56">
        <v>0.19356818924467967</v>
      </c>
      <c r="Q31" s="57">
        <v>2.4619197704940428E-2</v>
      </c>
      <c r="R31" s="53">
        <v>181861</v>
      </c>
      <c r="S31" s="56">
        <v>0.90968706856879888</v>
      </c>
      <c r="T31" s="58">
        <v>0.61685407871305953</v>
      </c>
      <c r="U31" s="53">
        <v>10393</v>
      </c>
      <c r="V31" s="53">
        <v>16645</v>
      </c>
      <c r="W31" s="53">
        <v>880938</v>
      </c>
      <c r="X31" s="58">
        <v>1.4799302297342637E-2</v>
      </c>
      <c r="Y31" s="58" t="s">
        <v>295</v>
      </c>
      <c r="Z31" s="53">
        <v>695.07394256610394</v>
      </c>
      <c r="AA31" s="55">
        <v>22</v>
      </c>
      <c r="AB31" s="56">
        <v>3.0692284814595353E-2</v>
      </c>
      <c r="AC31" s="57">
        <v>0.61561506028552404</v>
      </c>
      <c r="AD31" s="53">
        <v>10147</v>
      </c>
      <c r="AE31" s="56">
        <v>0.976330222264986</v>
      </c>
      <c r="AF31" s="59">
        <v>21</v>
      </c>
      <c r="AG31" s="58">
        <v>0</v>
      </c>
      <c r="AH31" s="53">
        <v>199916</v>
      </c>
      <c r="AI31" s="56">
        <v>0.32538749706157438</v>
      </c>
      <c r="AJ31" s="56">
        <v>0.12936575021131658</v>
      </c>
      <c r="AK31" s="56">
        <v>0.54524675272710899</v>
      </c>
      <c r="AL31" s="56">
        <v>0.12936575021131658</v>
      </c>
      <c r="AM31" s="56">
        <v>0.32538749706157438</v>
      </c>
      <c r="AN31" s="56">
        <v>0.54524675272710899</v>
      </c>
      <c r="AO31" s="58">
        <v>2.4087434999280808E-3</v>
      </c>
      <c r="AP31" s="58">
        <v>3.7410205730061685E-4</v>
      </c>
      <c r="AQ31" s="58">
        <v>1.4032901296111665E-2</v>
      </c>
      <c r="AR31" s="59" t="s">
        <v>320</v>
      </c>
      <c r="AS31" s="59" t="s">
        <v>304</v>
      </c>
      <c r="AT31" s="59" t="s">
        <v>318</v>
      </c>
    </row>
    <row r="32" spans="1:46" x14ac:dyDescent="0.25">
      <c r="A32">
        <f>--SUBTOTAL(103,$B$8:B32)</f>
        <v>25</v>
      </c>
      <c r="B32" t="s">
        <v>122</v>
      </c>
      <c r="C32" t="s">
        <v>281</v>
      </c>
      <c r="D32" t="s">
        <v>290</v>
      </c>
      <c r="E32" t="s">
        <v>278</v>
      </c>
      <c r="F32" t="s">
        <v>270</v>
      </c>
      <c r="G32" s="52">
        <v>15.859714</v>
      </c>
      <c r="H32" s="53">
        <v>248516</v>
      </c>
      <c r="I32" s="53">
        <v>160</v>
      </c>
      <c r="J32" s="53">
        <v>97</v>
      </c>
      <c r="K32" s="53">
        <v>248773</v>
      </c>
      <c r="L32" s="54">
        <v>4.1792575986242166E-3</v>
      </c>
      <c r="M32" s="54" t="s">
        <v>296</v>
      </c>
      <c r="N32" s="53">
        <v>15685.844019633645</v>
      </c>
      <c r="O32" s="55">
        <v>4</v>
      </c>
      <c r="P32" s="56">
        <v>1.0330703090769497E-3</v>
      </c>
      <c r="Q32" s="57">
        <v>0.37743190661478598</v>
      </c>
      <c r="R32" s="53">
        <v>140</v>
      </c>
      <c r="S32" s="56">
        <v>0.875</v>
      </c>
      <c r="T32" s="58">
        <v>0.33750000000000002</v>
      </c>
      <c r="U32" s="53">
        <v>7462</v>
      </c>
      <c r="V32" s="53">
        <v>15783</v>
      </c>
      <c r="W32" s="53">
        <v>271761</v>
      </c>
      <c r="X32" s="58">
        <v>4.5654440966652957E-3</v>
      </c>
      <c r="Y32" s="58" t="s">
        <v>296</v>
      </c>
      <c r="Z32" s="53">
        <v>17135.30269209142</v>
      </c>
      <c r="AA32" s="55">
        <v>12</v>
      </c>
      <c r="AB32" s="56">
        <v>8.5534716166042954E-2</v>
      </c>
      <c r="AC32" s="57">
        <v>0.67898472789847275</v>
      </c>
      <c r="AD32" s="53">
        <v>6056</v>
      </c>
      <c r="AE32" s="56">
        <v>0.81157866523720179</v>
      </c>
      <c r="AF32" s="59">
        <v>22</v>
      </c>
      <c r="AG32" s="58">
        <v>4.3419994639506833E-2</v>
      </c>
      <c r="AH32" s="53">
        <v>160</v>
      </c>
      <c r="AI32" s="56">
        <v>0</v>
      </c>
      <c r="AJ32" s="56">
        <v>0</v>
      </c>
      <c r="AK32" s="56">
        <v>1</v>
      </c>
      <c r="AL32" s="56">
        <v>0</v>
      </c>
      <c r="AM32" s="56">
        <v>0</v>
      </c>
      <c r="AN32" s="56">
        <v>1</v>
      </c>
      <c r="AO32" s="58">
        <v>0</v>
      </c>
      <c r="AP32" s="58">
        <v>2.8455219201646222E-3</v>
      </c>
      <c r="AQ32" s="58">
        <v>2.542372881355932E-3</v>
      </c>
      <c r="AR32" s="59" t="s">
        <v>311</v>
      </c>
      <c r="AS32" s="59" t="s">
        <v>308</v>
      </c>
      <c r="AT32" s="59" t="s">
        <v>321</v>
      </c>
    </row>
    <row r="33" spans="1:46" x14ac:dyDescent="0.25">
      <c r="A33">
        <f>--SUBTOTAL(103,$B$8:B33)</f>
        <v>26</v>
      </c>
      <c r="B33" t="s">
        <v>43</v>
      </c>
      <c r="C33" t="s">
        <v>286</v>
      </c>
      <c r="D33" t="s">
        <v>293</v>
      </c>
      <c r="E33" t="s">
        <v>278</v>
      </c>
      <c r="F33" t="s">
        <v>272</v>
      </c>
      <c r="G33" s="52">
        <v>2.8944749999999999</v>
      </c>
      <c r="H33" s="53">
        <v>0</v>
      </c>
      <c r="I33" s="53">
        <v>76</v>
      </c>
      <c r="J33" s="53">
        <v>482</v>
      </c>
      <c r="K33" s="53">
        <v>558</v>
      </c>
      <c r="L33" s="54">
        <v>9.3741110973952676E-6</v>
      </c>
      <c r="M33" s="54" t="s">
        <v>301</v>
      </c>
      <c r="N33" s="53">
        <v>192.78107428808335</v>
      </c>
      <c r="O33" s="55">
        <v>2</v>
      </c>
      <c r="P33" s="56">
        <v>1</v>
      </c>
      <c r="Q33" s="57">
        <v>0.86379928315412191</v>
      </c>
      <c r="R33" s="53">
        <v>59</v>
      </c>
      <c r="S33" s="56">
        <v>0.77631578947368418</v>
      </c>
      <c r="T33" s="58">
        <v>0</v>
      </c>
      <c r="U33" s="53">
        <v>10123</v>
      </c>
      <c r="V33" s="53">
        <v>15083</v>
      </c>
      <c r="W33" s="53">
        <v>25206</v>
      </c>
      <c r="X33" s="58">
        <v>4.2344774967911309E-4</v>
      </c>
      <c r="Y33" s="58" t="s">
        <v>297</v>
      </c>
      <c r="Z33" s="53">
        <v>8708.3149794004094</v>
      </c>
      <c r="AA33" s="55">
        <v>21</v>
      </c>
      <c r="AB33" s="56">
        <v>1</v>
      </c>
      <c r="AC33" s="57">
        <v>0.59838927239546136</v>
      </c>
      <c r="AD33" s="53">
        <v>8321</v>
      </c>
      <c r="AE33" s="56">
        <v>0.82198952879581155</v>
      </c>
      <c r="AF33" s="59">
        <v>25</v>
      </c>
      <c r="AG33" s="58">
        <v>1.3731107379235405E-2</v>
      </c>
      <c r="AH33" s="53">
        <v>76</v>
      </c>
      <c r="AI33" s="56">
        <v>0.18269230769230768</v>
      </c>
      <c r="AJ33" s="56">
        <v>0.81730769230769229</v>
      </c>
      <c r="AK33" s="56">
        <v>0</v>
      </c>
      <c r="AL33" s="56">
        <v>0.96153846153846156</v>
      </c>
      <c r="AM33" s="56">
        <v>3.8461538461538464E-2</v>
      </c>
      <c r="AN33" s="56">
        <v>0</v>
      </c>
      <c r="AO33" s="58">
        <v>0</v>
      </c>
      <c r="AP33" s="58">
        <v>0</v>
      </c>
      <c r="AQ33" s="58">
        <v>4.9850448654037884E-5</v>
      </c>
      <c r="AR33" s="59" t="s">
        <v>306</v>
      </c>
      <c r="AS33" s="59" t="s">
        <v>278</v>
      </c>
      <c r="AT33" s="59" t="s">
        <v>307</v>
      </c>
    </row>
    <row r="34" spans="1:46" x14ac:dyDescent="0.25">
      <c r="A34">
        <f>--SUBTOTAL(103,$B$8:B34)</f>
        <v>27</v>
      </c>
      <c r="B34" t="s">
        <v>250</v>
      </c>
      <c r="C34" t="s">
        <v>286</v>
      </c>
      <c r="D34" t="s">
        <v>290</v>
      </c>
      <c r="E34" t="s">
        <v>278</v>
      </c>
      <c r="F34" t="s">
        <v>271</v>
      </c>
      <c r="G34" s="52">
        <v>45.362900000000003</v>
      </c>
      <c r="H34" s="53">
        <v>646500</v>
      </c>
      <c r="I34" s="53">
        <v>3176</v>
      </c>
      <c r="J34" s="53">
        <v>5853</v>
      </c>
      <c r="K34" s="53">
        <v>655529</v>
      </c>
      <c r="L34" s="54">
        <v>1.1012547802086778E-2</v>
      </c>
      <c r="M34" s="54" t="s">
        <v>295</v>
      </c>
      <c r="N34" s="53">
        <v>14450.773649832792</v>
      </c>
      <c r="O34" s="55">
        <v>35</v>
      </c>
      <c r="P34" s="56">
        <v>1.3773608795339337E-2</v>
      </c>
      <c r="Q34" s="57">
        <v>0.64824454535385978</v>
      </c>
      <c r="R34" s="53">
        <v>2581</v>
      </c>
      <c r="S34" s="56">
        <v>0.81265743073047858</v>
      </c>
      <c r="T34" s="58">
        <v>6.6120906801007554E-3</v>
      </c>
      <c r="U34" s="53">
        <v>237618</v>
      </c>
      <c r="V34" s="53">
        <v>15077</v>
      </c>
      <c r="W34" s="53">
        <v>899195</v>
      </c>
      <c r="X34" s="58">
        <v>1.5106010444842898E-2</v>
      </c>
      <c r="Y34" s="58" t="s">
        <v>295</v>
      </c>
      <c r="Z34" s="53">
        <v>19822.255631804845</v>
      </c>
      <c r="AA34" s="55">
        <v>37</v>
      </c>
      <c r="AB34" s="56">
        <v>0.28102358220408252</v>
      </c>
      <c r="AC34" s="57">
        <v>5.9664813312491342E-2</v>
      </c>
      <c r="AD34" s="53">
        <v>4850</v>
      </c>
      <c r="AE34" s="56">
        <v>2.0410911631273725E-2</v>
      </c>
      <c r="AF34" s="59">
        <v>12</v>
      </c>
      <c r="AG34" s="58">
        <v>0.97697144155745774</v>
      </c>
      <c r="AH34" s="53">
        <v>3176</v>
      </c>
      <c r="AI34" s="56">
        <v>0</v>
      </c>
      <c r="AJ34" s="56">
        <v>1</v>
      </c>
      <c r="AK34" s="56">
        <v>0</v>
      </c>
      <c r="AL34" s="56">
        <v>1</v>
      </c>
      <c r="AM34" s="56">
        <v>0</v>
      </c>
      <c r="AN34" s="56">
        <v>0</v>
      </c>
      <c r="AO34" s="58">
        <v>0</v>
      </c>
      <c r="AP34" s="58">
        <v>2.6938824102948019E-4</v>
      </c>
      <c r="AQ34" s="58">
        <v>2.195912263210369E-2</v>
      </c>
      <c r="AR34" s="59" t="s">
        <v>320</v>
      </c>
      <c r="AS34" s="59" t="s">
        <v>315</v>
      </c>
      <c r="AT34" s="59" t="s">
        <v>309</v>
      </c>
    </row>
    <row r="35" spans="1:46" x14ac:dyDescent="0.25">
      <c r="A35">
        <f>--SUBTOTAL(103,$B$8:B35)</f>
        <v>28</v>
      </c>
      <c r="B35" t="s">
        <v>79</v>
      </c>
      <c r="C35" t="s">
        <v>280</v>
      </c>
      <c r="D35" t="s">
        <v>291</v>
      </c>
      <c r="E35" t="s">
        <v>302</v>
      </c>
      <c r="F35" t="s">
        <v>267</v>
      </c>
      <c r="G35" s="52">
        <v>4.7092029999999996</v>
      </c>
      <c r="H35" s="53">
        <v>438500</v>
      </c>
      <c r="I35" s="53">
        <v>7687</v>
      </c>
      <c r="J35" s="53">
        <v>403</v>
      </c>
      <c r="K35" s="53">
        <v>446590</v>
      </c>
      <c r="L35" s="54">
        <v>7.5024807795443594E-3</v>
      </c>
      <c r="M35" s="54" t="s">
        <v>296</v>
      </c>
      <c r="N35" s="53">
        <v>94833.456956516849</v>
      </c>
      <c r="O35" s="55">
        <v>10</v>
      </c>
      <c r="P35" s="56">
        <v>1.8115049598065338E-2</v>
      </c>
      <c r="Q35" s="57">
        <v>4.9814585908529045E-2</v>
      </c>
      <c r="R35" s="53">
        <v>7648</v>
      </c>
      <c r="S35" s="56">
        <v>0.99492649928450627</v>
      </c>
      <c r="T35" s="58">
        <v>0.96773773903993754</v>
      </c>
      <c r="U35" s="53">
        <v>412018</v>
      </c>
      <c r="V35" s="53">
        <v>14338</v>
      </c>
      <c r="W35" s="53">
        <v>864856</v>
      </c>
      <c r="X35" s="58">
        <v>1.4529133023743515E-2</v>
      </c>
      <c r="Y35" s="58" t="s">
        <v>295</v>
      </c>
      <c r="Z35" s="53">
        <v>183652.30804448228</v>
      </c>
      <c r="AA35" s="55">
        <v>32</v>
      </c>
      <c r="AB35" s="56">
        <v>0.49297917803657487</v>
      </c>
      <c r="AC35" s="57">
        <v>3.3629173742130987E-2</v>
      </c>
      <c r="AD35" s="53">
        <v>161230</v>
      </c>
      <c r="AE35" s="56">
        <v>0.39131785504516792</v>
      </c>
      <c r="AF35" s="59">
        <v>10</v>
      </c>
      <c r="AG35" s="58">
        <v>0.99145668393128461</v>
      </c>
      <c r="AH35" s="53">
        <v>7687</v>
      </c>
      <c r="AI35" s="56">
        <v>0.69339745256043672</v>
      </c>
      <c r="AJ35" s="56">
        <v>0.30660254743956328</v>
      </c>
      <c r="AK35" s="56">
        <v>0</v>
      </c>
      <c r="AL35" s="56">
        <v>0.22991941772809982</v>
      </c>
      <c r="AM35" s="56">
        <v>0.77008058227190013</v>
      </c>
      <c r="AN35" s="56">
        <v>0</v>
      </c>
      <c r="AO35" s="58">
        <v>1.1346438499878051E-2</v>
      </c>
      <c r="AP35" s="58">
        <v>1.8649921725336093E-2</v>
      </c>
      <c r="AQ35" s="58">
        <v>3.6041874376869391E-2</v>
      </c>
      <c r="AR35" s="59" t="s">
        <v>303</v>
      </c>
      <c r="AS35" s="59" t="s">
        <v>312</v>
      </c>
      <c r="AT35" s="59" t="s">
        <v>313</v>
      </c>
    </row>
    <row r="36" spans="1:46" x14ac:dyDescent="0.25">
      <c r="A36">
        <f>--SUBTOTAL(103,$B$8:B36)</f>
        <v>29</v>
      </c>
      <c r="B36" t="s">
        <v>88</v>
      </c>
      <c r="C36" t="s">
        <v>280</v>
      </c>
      <c r="D36" t="s">
        <v>290</v>
      </c>
      <c r="E36" t="s">
        <v>302</v>
      </c>
      <c r="F36" t="s">
        <v>268</v>
      </c>
      <c r="G36" s="52">
        <v>20.804773999999998</v>
      </c>
      <c r="H36" s="53">
        <v>300900</v>
      </c>
      <c r="I36" s="53">
        <v>1898</v>
      </c>
      <c r="J36" s="53">
        <v>645</v>
      </c>
      <c r="K36" s="53">
        <v>303443</v>
      </c>
      <c r="L36" s="54">
        <v>5.0976852934174052E-3</v>
      </c>
      <c r="M36" s="54" t="s">
        <v>296</v>
      </c>
      <c r="N36" s="53">
        <v>14585.258171994563</v>
      </c>
      <c r="O36" s="55">
        <v>14</v>
      </c>
      <c r="P36" s="56">
        <v>8.3804866152786522E-3</v>
      </c>
      <c r="Q36" s="57">
        <v>0.25363743609909556</v>
      </c>
      <c r="R36" s="53">
        <v>1596</v>
      </c>
      <c r="S36" s="56">
        <v>0.84088514225500521</v>
      </c>
      <c r="T36" s="58">
        <v>0.57218124341412013</v>
      </c>
      <c r="U36" s="53">
        <v>71894</v>
      </c>
      <c r="V36" s="53">
        <v>13377</v>
      </c>
      <c r="W36" s="53">
        <v>386171</v>
      </c>
      <c r="X36" s="58">
        <v>6.4874728612763942E-3</v>
      </c>
      <c r="Y36" s="58" t="s">
        <v>296</v>
      </c>
      <c r="Z36" s="53">
        <v>18561.653205173006</v>
      </c>
      <c r="AA36" s="55">
        <v>54</v>
      </c>
      <c r="AB36" s="56">
        <v>0.22081150578370723</v>
      </c>
      <c r="AC36" s="57">
        <v>0.15687631199352653</v>
      </c>
      <c r="AD36" s="53">
        <v>59288</v>
      </c>
      <c r="AE36" s="56">
        <v>0.8246585250507692</v>
      </c>
      <c r="AF36" s="59">
        <v>13</v>
      </c>
      <c r="AG36" s="58">
        <v>0.77274876902105882</v>
      </c>
      <c r="AH36" s="53">
        <v>1898</v>
      </c>
      <c r="AI36" s="56">
        <v>0</v>
      </c>
      <c r="AJ36" s="56">
        <v>1</v>
      </c>
      <c r="AK36" s="56">
        <v>0</v>
      </c>
      <c r="AL36" s="56">
        <v>0.44571428571428573</v>
      </c>
      <c r="AM36" s="56">
        <v>0.55428571428571427</v>
      </c>
      <c r="AN36" s="56">
        <v>0</v>
      </c>
      <c r="AO36" s="58">
        <v>4.9189587163251686E-3</v>
      </c>
      <c r="AP36" s="58">
        <v>2.3204320987386113E-3</v>
      </c>
      <c r="AQ36" s="58">
        <v>2.8165503489531404E-3</v>
      </c>
      <c r="AR36" s="59" t="s">
        <v>311</v>
      </c>
      <c r="AS36" s="59" t="s">
        <v>304</v>
      </c>
      <c r="AT36" s="59" t="s">
        <v>305</v>
      </c>
    </row>
    <row r="37" spans="1:46" x14ac:dyDescent="0.25">
      <c r="A37">
        <f>--SUBTOTAL(103,$B$8:B37)</f>
        <v>30</v>
      </c>
      <c r="B37" t="s">
        <v>162</v>
      </c>
      <c r="C37" t="s">
        <v>280</v>
      </c>
      <c r="D37" t="s">
        <v>291</v>
      </c>
      <c r="E37" t="s">
        <v>310</v>
      </c>
      <c r="F37" t="s">
        <v>269</v>
      </c>
      <c r="G37" s="52">
        <v>15.768227</v>
      </c>
      <c r="H37" s="53">
        <v>61600</v>
      </c>
      <c r="I37" s="53">
        <v>15188</v>
      </c>
      <c r="J37" s="53">
        <v>623</v>
      </c>
      <c r="K37" s="53">
        <v>77411</v>
      </c>
      <c r="L37" s="54">
        <v>1.3004647207176792E-3</v>
      </c>
      <c r="M37" s="54" t="s">
        <v>299</v>
      </c>
      <c r="N37" s="53">
        <v>4909.3027389826393</v>
      </c>
      <c r="O37" s="55">
        <v>10</v>
      </c>
      <c r="P37" s="56">
        <v>0.20424745837154926</v>
      </c>
      <c r="Q37" s="57">
        <v>3.9402947315160329E-2</v>
      </c>
      <c r="R37" s="53">
        <v>13763</v>
      </c>
      <c r="S37" s="56">
        <v>0.90617592836449834</v>
      </c>
      <c r="T37" s="58">
        <v>0.9208585725572821</v>
      </c>
      <c r="U37" s="53">
        <v>139224</v>
      </c>
      <c r="V37" s="53">
        <v>12184</v>
      </c>
      <c r="W37" s="53">
        <v>213008</v>
      </c>
      <c r="X37" s="58">
        <v>3.5784241158314896E-3</v>
      </c>
      <c r="Y37" s="58" t="s">
        <v>296</v>
      </c>
      <c r="Z37" s="53">
        <v>13508.68426741954</v>
      </c>
      <c r="AA37" s="55">
        <v>30</v>
      </c>
      <c r="AB37" s="56">
        <v>0.71080898370014267</v>
      </c>
      <c r="AC37" s="57">
        <v>8.0471309309943992E-2</v>
      </c>
      <c r="AD37" s="53">
        <v>4201</v>
      </c>
      <c r="AE37" s="56">
        <v>3.0174395219215076E-2</v>
      </c>
      <c r="AF37" s="59">
        <v>6</v>
      </c>
      <c r="AG37" s="58">
        <v>0.91936016778716312</v>
      </c>
      <c r="AH37" s="53">
        <v>15188</v>
      </c>
      <c r="AI37" s="56">
        <v>2.1717670286278382E-3</v>
      </c>
      <c r="AJ37" s="56">
        <v>0.15505100361961172</v>
      </c>
      <c r="AK37" s="56">
        <v>0.84277722935176047</v>
      </c>
      <c r="AL37" s="56">
        <v>0.15505100361961172</v>
      </c>
      <c r="AM37" s="56">
        <v>0.84494899638038834</v>
      </c>
      <c r="AN37" s="56">
        <v>0</v>
      </c>
      <c r="AO37" s="58">
        <v>7.5987053006953296E-3</v>
      </c>
      <c r="AP37" s="58">
        <v>3.0059817224423434E-2</v>
      </c>
      <c r="AQ37" s="58">
        <v>1.2736789631106679E-2</v>
      </c>
      <c r="AR37" s="59" t="s">
        <v>320</v>
      </c>
      <c r="AS37" s="59" t="s">
        <v>319</v>
      </c>
      <c r="AT37" s="59" t="s">
        <v>305</v>
      </c>
    </row>
    <row r="38" spans="1:46" x14ac:dyDescent="0.25">
      <c r="A38">
        <f>--SUBTOTAL(103,$B$8:B38)</f>
        <v>31</v>
      </c>
      <c r="B38" t="s">
        <v>245</v>
      </c>
      <c r="C38" t="s">
        <v>286</v>
      </c>
      <c r="D38" t="s">
        <v>293</v>
      </c>
      <c r="E38" t="s">
        <v>278</v>
      </c>
      <c r="F38" t="s">
        <v>271</v>
      </c>
      <c r="G38" s="52">
        <v>75.837019999999995</v>
      </c>
      <c r="H38" s="53">
        <v>953700</v>
      </c>
      <c r="I38" s="53">
        <v>1587345</v>
      </c>
      <c r="J38" s="53">
        <v>106341</v>
      </c>
      <c r="K38" s="53">
        <v>2647386</v>
      </c>
      <c r="L38" s="54">
        <v>4.4474714124890444E-2</v>
      </c>
      <c r="M38" s="54" t="s">
        <v>294</v>
      </c>
      <c r="N38" s="53">
        <v>34908.887506391999</v>
      </c>
      <c r="O38" s="55">
        <v>35</v>
      </c>
      <c r="P38" s="56">
        <v>0.63975785926192852</v>
      </c>
      <c r="Q38" s="57">
        <v>6.2786726701407461E-2</v>
      </c>
      <c r="R38" s="53">
        <v>14424</v>
      </c>
      <c r="S38" s="56">
        <v>9.0868714740651845E-3</v>
      </c>
      <c r="T38" s="58">
        <v>0.99463821664477481</v>
      </c>
      <c r="U38" s="53">
        <v>63940</v>
      </c>
      <c r="V38" s="53">
        <v>11168</v>
      </c>
      <c r="W38" s="53">
        <v>1028808</v>
      </c>
      <c r="X38" s="58">
        <v>1.7283441738152383E-2</v>
      </c>
      <c r="Y38" s="58" t="s">
        <v>295</v>
      </c>
      <c r="Z38" s="53">
        <v>13566.039382876595</v>
      </c>
      <c r="AA38" s="55">
        <v>34</v>
      </c>
      <c r="AB38" s="56">
        <v>7.3004875545291253E-2</v>
      </c>
      <c r="AC38" s="57">
        <v>0.14869254939553708</v>
      </c>
      <c r="AD38" s="53">
        <v>61552</v>
      </c>
      <c r="AE38" s="56">
        <v>0.96265248670628711</v>
      </c>
      <c r="AF38" s="59">
        <v>21</v>
      </c>
      <c r="AG38" s="58">
        <v>0.26248045042227086</v>
      </c>
      <c r="AH38" s="53">
        <v>1587345</v>
      </c>
      <c r="AI38" s="56">
        <v>0.14433082562773486</v>
      </c>
      <c r="AJ38" s="56">
        <v>0.85566917437226508</v>
      </c>
      <c r="AK38" s="56">
        <v>0</v>
      </c>
      <c r="AL38" s="56">
        <v>1</v>
      </c>
      <c r="AM38" s="56">
        <v>0</v>
      </c>
      <c r="AN38" s="56">
        <v>0</v>
      </c>
      <c r="AO38" s="58">
        <v>3.5251645104978593E-2</v>
      </c>
      <c r="AP38" s="58">
        <v>1.4866537678942226E-2</v>
      </c>
      <c r="AQ38" s="58">
        <v>7.003988035892323E-3</v>
      </c>
      <c r="AR38" s="59" t="s">
        <v>317</v>
      </c>
      <c r="AS38" s="59" t="s">
        <v>308</v>
      </c>
      <c r="AT38" s="59" t="s">
        <v>314</v>
      </c>
    </row>
    <row r="39" spans="1:46" x14ac:dyDescent="0.25">
      <c r="A39">
        <f>--SUBTOTAL(103,$B$8:B39)</f>
        <v>32</v>
      </c>
      <c r="B39" t="s">
        <v>100</v>
      </c>
      <c r="C39" t="s">
        <v>279</v>
      </c>
      <c r="D39" t="s">
        <v>290</v>
      </c>
      <c r="E39" t="s">
        <v>316</v>
      </c>
      <c r="F39" t="s">
        <v>270</v>
      </c>
      <c r="G39" s="52">
        <v>83.386739000000006</v>
      </c>
      <c r="H39" s="53">
        <v>0</v>
      </c>
      <c r="I39" s="53">
        <v>236050</v>
      </c>
      <c r="J39" s="53">
        <v>25555</v>
      </c>
      <c r="K39" s="53">
        <v>261605</v>
      </c>
      <c r="L39" s="54">
        <v>4.3948285548998005E-3</v>
      </c>
      <c r="M39" s="54" t="s">
        <v>296</v>
      </c>
      <c r="N39" s="53">
        <v>3137.2494372276624</v>
      </c>
      <c r="O39" s="55">
        <v>25</v>
      </c>
      <c r="P39" s="56">
        <v>1</v>
      </c>
      <c r="Q39" s="57">
        <v>9.7685441792014674E-2</v>
      </c>
      <c r="R39" s="53">
        <v>93537</v>
      </c>
      <c r="S39" s="56">
        <v>0.39625926710442705</v>
      </c>
      <c r="T39" s="58">
        <v>0.35057403092565137</v>
      </c>
      <c r="U39" s="53">
        <v>15824</v>
      </c>
      <c r="V39" s="53">
        <v>10787</v>
      </c>
      <c r="W39" s="53">
        <v>26611</v>
      </c>
      <c r="X39" s="58">
        <v>4.4705102224513522E-4</v>
      </c>
      <c r="Y39" s="58" t="s">
        <v>297</v>
      </c>
      <c r="Z39" s="53">
        <v>319.12748140924418</v>
      </c>
      <c r="AA39" s="55">
        <v>41</v>
      </c>
      <c r="AB39" s="56">
        <v>1</v>
      </c>
      <c r="AC39" s="57">
        <v>0.40535868625756266</v>
      </c>
      <c r="AD39" s="53">
        <v>7259</v>
      </c>
      <c r="AE39" s="56">
        <v>0.45873356926188069</v>
      </c>
      <c r="AF39" s="59">
        <v>18</v>
      </c>
      <c r="AG39" s="58">
        <v>6.3195146612740139E-4</v>
      </c>
      <c r="AH39" s="53">
        <v>236050</v>
      </c>
      <c r="AI39" s="56">
        <v>0</v>
      </c>
      <c r="AJ39" s="56">
        <v>1</v>
      </c>
      <c r="AK39" s="56">
        <v>0</v>
      </c>
      <c r="AL39" s="56">
        <v>0.69211317717819476</v>
      </c>
      <c r="AM39" s="56">
        <v>5.4513109407429367E-3</v>
      </c>
      <c r="AN39" s="56">
        <v>0.30243551188106232</v>
      </c>
      <c r="AO39" s="58">
        <v>1.9124487226122547E-2</v>
      </c>
      <c r="AP39" s="58">
        <v>9.4603067289272137E-3</v>
      </c>
      <c r="AQ39" s="58">
        <v>4.8604187437686942E-3</v>
      </c>
      <c r="AR39" s="59" t="s">
        <v>311</v>
      </c>
      <c r="AS39" s="59" t="s">
        <v>304</v>
      </c>
      <c r="AT39" s="59" t="s">
        <v>309</v>
      </c>
    </row>
    <row r="40" spans="1:46" x14ac:dyDescent="0.25">
      <c r="A40">
        <f>--SUBTOTAL(103,$B$8:B40)</f>
        <v>33</v>
      </c>
      <c r="B40" t="s">
        <v>229</v>
      </c>
      <c r="C40" t="s">
        <v>287</v>
      </c>
      <c r="D40" t="s">
        <v>292</v>
      </c>
      <c r="E40" t="s">
        <v>278</v>
      </c>
      <c r="F40" t="s">
        <v>278</v>
      </c>
      <c r="G40" s="52">
        <v>10</v>
      </c>
      <c r="H40" s="53">
        <v>0</v>
      </c>
      <c r="I40" s="53">
        <v>0</v>
      </c>
      <c r="J40" s="53">
        <v>0</v>
      </c>
      <c r="K40" s="53">
        <v>0</v>
      </c>
      <c r="L40" s="54">
        <v>0</v>
      </c>
      <c r="M40" s="54" t="s">
        <v>301</v>
      </c>
      <c r="N40" s="53">
        <v>0</v>
      </c>
      <c r="O40" s="55">
        <v>0</v>
      </c>
      <c r="P40" s="56">
        <v>0</v>
      </c>
      <c r="Q40" s="57">
        <v>0</v>
      </c>
      <c r="R40" s="53">
        <v>0</v>
      </c>
      <c r="S40" s="56">
        <v>0</v>
      </c>
      <c r="T40" s="58">
        <v>0</v>
      </c>
      <c r="U40" s="53">
        <v>27385</v>
      </c>
      <c r="V40" s="53">
        <v>10522</v>
      </c>
      <c r="W40" s="53">
        <v>37907</v>
      </c>
      <c r="X40" s="58">
        <v>6.3681797377950248E-4</v>
      </c>
      <c r="Y40" s="58" t="s">
        <v>297</v>
      </c>
      <c r="Z40" s="53">
        <v>3790.7</v>
      </c>
      <c r="AA40" s="55">
        <v>33</v>
      </c>
      <c r="AB40" s="56">
        <v>1</v>
      </c>
      <c r="AC40" s="57">
        <v>0.27757406283799824</v>
      </c>
      <c r="AD40" s="53">
        <v>13077</v>
      </c>
      <c r="AE40" s="56">
        <v>0.47752419207595398</v>
      </c>
      <c r="AF40" s="59">
        <v>30</v>
      </c>
      <c r="AG40" s="58">
        <v>0</v>
      </c>
      <c r="AH40" s="53">
        <v>0</v>
      </c>
      <c r="AI40" s="56">
        <v>0</v>
      </c>
      <c r="AJ40" s="56">
        <v>0</v>
      </c>
      <c r="AK40" s="56">
        <v>0</v>
      </c>
      <c r="AL40" s="56">
        <v>0</v>
      </c>
      <c r="AM40" s="56">
        <v>0</v>
      </c>
      <c r="AN40" s="56">
        <v>0</v>
      </c>
      <c r="AO40" s="58">
        <v>0</v>
      </c>
      <c r="AP40" s="58">
        <v>0</v>
      </c>
      <c r="AQ40" s="58">
        <v>0</v>
      </c>
      <c r="AR40" s="59" t="s">
        <v>306</v>
      </c>
      <c r="AS40" s="59" t="s">
        <v>278</v>
      </c>
      <c r="AT40" s="59" t="s">
        <v>307</v>
      </c>
    </row>
    <row r="41" spans="1:46" x14ac:dyDescent="0.25">
      <c r="A41">
        <f>--SUBTOTAL(103,$B$8:B41)</f>
        <v>34</v>
      </c>
      <c r="B41" t="s">
        <v>114</v>
      </c>
      <c r="C41" t="s">
        <v>280</v>
      </c>
      <c r="D41" t="s">
        <v>291</v>
      </c>
      <c r="E41" t="s">
        <v>278</v>
      </c>
      <c r="F41" t="s">
        <v>270</v>
      </c>
      <c r="G41" s="52">
        <v>1.908954</v>
      </c>
      <c r="H41" s="53">
        <v>0</v>
      </c>
      <c r="I41" s="53">
        <v>11601</v>
      </c>
      <c r="J41" s="53">
        <v>0</v>
      </c>
      <c r="K41" s="53">
        <v>11601</v>
      </c>
      <c r="L41" s="54">
        <v>1.948907936216532E-4</v>
      </c>
      <c r="M41" s="54" t="s">
        <v>300</v>
      </c>
      <c r="N41" s="53">
        <v>6077.1501041931861</v>
      </c>
      <c r="O41" s="55">
        <v>8</v>
      </c>
      <c r="P41" s="56">
        <v>1</v>
      </c>
      <c r="Q41" s="57">
        <v>0</v>
      </c>
      <c r="R41" s="53">
        <v>8845</v>
      </c>
      <c r="S41" s="56">
        <v>0.76243427290750798</v>
      </c>
      <c r="T41" s="58">
        <v>0.9512973019567279</v>
      </c>
      <c r="U41" s="53">
        <v>5085</v>
      </c>
      <c r="V41" s="53">
        <v>10459</v>
      </c>
      <c r="W41" s="53">
        <v>15544</v>
      </c>
      <c r="X41" s="58">
        <v>2.6113115214679576E-4</v>
      </c>
      <c r="Y41" s="58" t="s">
        <v>300</v>
      </c>
      <c r="Z41" s="53">
        <v>8142.6791845167563</v>
      </c>
      <c r="AA41" s="55">
        <v>17</v>
      </c>
      <c r="AB41" s="56">
        <v>1</v>
      </c>
      <c r="AC41" s="57">
        <v>0.67286412763767367</v>
      </c>
      <c r="AD41" s="53">
        <v>2206</v>
      </c>
      <c r="AE41" s="56">
        <v>0.43382497541789578</v>
      </c>
      <c r="AF41" s="59">
        <v>17</v>
      </c>
      <c r="AG41" s="58">
        <v>7.0796460176991149E-3</v>
      </c>
      <c r="AH41" s="53">
        <v>11601</v>
      </c>
      <c r="AI41" s="56">
        <v>0</v>
      </c>
      <c r="AJ41" s="56">
        <v>1</v>
      </c>
      <c r="AK41" s="56">
        <v>0</v>
      </c>
      <c r="AL41" s="56">
        <v>0.10708132322536182</v>
      </c>
      <c r="AM41" s="56">
        <v>0.89291867677463821</v>
      </c>
      <c r="AN41" s="56">
        <v>0</v>
      </c>
      <c r="AO41" s="58">
        <v>0</v>
      </c>
      <c r="AP41" s="58">
        <v>6.37841835211737E-4</v>
      </c>
      <c r="AQ41" s="58">
        <v>6.4805583250249254E-4</v>
      </c>
      <c r="AR41" s="59" t="s">
        <v>306</v>
      </c>
      <c r="AS41" s="59" t="s">
        <v>308</v>
      </c>
      <c r="AT41" s="59" t="s">
        <v>305</v>
      </c>
    </row>
    <row r="42" spans="1:46" x14ac:dyDescent="0.25">
      <c r="A42">
        <f>--SUBTOTAL(103,$B$8:B42)</f>
        <v>35</v>
      </c>
      <c r="B42" t="s">
        <v>128</v>
      </c>
      <c r="C42" t="s">
        <v>281</v>
      </c>
      <c r="D42" t="s">
        <v>290</v>
      </c>
      <c r="E42" t="s">
        <v>278</v>
      </c>
      <c r="F42" t="s">
        <v>271</v>
      </c>
      <c r="G42" s="52">
        <v>8.2607490000000006</v>
      </c>
      <c r="H42" s="53">
        <v>29356</v>
      </c>
      <c r="I42" s="53">
        <v>13</v>
      </c>
      <c r="J42" s="53">
        <v>14</v>
      </c>
      <c r="K42" s="53">
        <v>29383</v>
      </c>
      <c r="L42" s="54">
        <v>4.936191870515504E-4</v>
      </c>
      <c r="M42" s="54" t="s">
        <v>297</v>
      </c>
      <c r="N42" s="53">
        <v>3556.9413863077061</v>
      </c>
      <c r="O42" s="55">
        <v>2</v>
      </c>
      <c r="P42" s="56">
        <v>9.1889868291188787E-4</v>
      </c>
      <c r="Q42" s="57">
        <v>0.51851851851851849</v>
      </c>
      <c r="R42" s="53">
        <v>6</v>
      </c>
      <c r="S42" s="56">
        <v>0.46153846153846156</v>
      </c>
      <c r="T42" s="58">
        <v>0.53846153846153844</v>
      </c>
      <c r="U42" s="53">
        <v>4147</v>
      </c>
      <c r="V42" s="53">
        <v>10124</v>
      </c>
      <c r="W42" s="53">
        <v>43627</v>
      </c>
      <c r="X42" s="58">
        <v>7.3291101226893071E-4</v>
      </c>
      <c r="Y42" s="58" t="s">
        <v>297</v>
      </c>
      <c r="Z42" s="53">
        <v>5281.2402362061839</v>
      </c>
      <c r="AA42" s="55">
        <v>13</v>
      </c>
      <c r="AB42" s="56">
        <v>0.32711394320031173</v>
      </c>
      <c r="AC42" s="57">
        <v>0.70941069301380422</v>
      </c>
      <c r="AD42" s="53">
        <v>1947</v>
      </c>
      <c r="AE42" s="56">
        <v>0.46949602122015915</v>
      </c>
      <c r="AF42" s="59">
        <v>22</v>
      </c>
      <c r="AG42" s="58">
        <v>2.1461297323366289E-2</v>
      </c>
      <c r="AH42" s="53">
        <v>13</v>
      </c>
      <c r="AI42" s="56">
        <v>0</v>
      </c>
      <c r="AJ42" s="56">
        <v>1</v>
      </c>
      <c r="AK42" s="56">
        <v>0</v>
      </c>
      <c r="AL42" s="56">
        <v>1</v>
      </c>
      <c r="AM42" s="56">
        <v>0</v>
      </c>
      <c r="AN42" s="56">
        <v>0</v>
      </c>
      <c r="AO42" s="58">
        <v>0</v>
      </c>
      <c r="AP42" s="58">
        <v>4.8420363839234313E-3</v>
      </c>
      <c r="AQ42" s="58">
        <v>1.5453639082751744E-3</v>
      </c>
      <c r="AR42" s="59" t="s">
        <v>311</v>
      </c>
      <c r="AS42" s="59" t="s">
        <v>308</v>
      </c>
      <c r="AT42" s="59" t="s">
        <v>318</v>
      </c>
    </row>
    <row r="43" spans="1:46" x14ac:dyDescent="0.25">
      <c r="A43">
        <f>--SUBTOTAL(103,$B$8:B43)</f>
        <v>36</v>
      </c>
      <c r="B43" t="s">
        <v>205</v>
      </c>
      <c r="C43" t="s">
        <v>280</v>
      </c>
      <c r="D43" t="s">
        <v>291</v>
      </c>
      <c r="E43" t="s">
        <v>278</v>
      </c>
      <c r="F43" t="s">
        <v>269</v>
      </c>
      <c r="G43" s="52">
        <v>12.100049</v>
      </c>
      <c r="H43" s="53">
        <v>0</v>
      </c>
      <c r="I43" s="53">
        <v>73812</v>
      </c>
      <c r="J43" s="53">
        <v>218</v>
      </c>
      <c r="K43" s="53">
        <v>74030</v>
      </c>
      <c r="L43" s="54">
        <v>1.2436656712189456E-3</v>
      </c>
      <c r="M43" s="54" t="s">
        <v>299</v>
      </c>
      <c r="N43" s="53">
        <v>6118.1570421739616</v>
      </c>
      <c r="O43" s="55">
        <v>6</v>
      </c>
      <c r="P43" s="56">
        <v>1</v>
      </c>
      <c r="Q43" s="57">
        <v>2.9447521275158721E-3</v>
      </c>
      <c r="R43" s="53">
        <v>55302</v>
      </c>
      <c r="S43" s="56">
        <v>0.74922776784262723</v>
      </c>
      <c r="T43" s="58">
        <v>0.99974258928087578</v>
      </c>
      <c r="U43" s="53">
        <v>79374</v>
      </c>
      <c r="V43" s="53">
        <v>9974</v>
      </c>
      <c r="W43" s="53">
        <v>89348</v>
      </c>
      <c r="X43" s="58">
        <v>1.5010001403764736E-3</v>
      </c>
      <c r="Y43" s="58" t="s">
        <v>299</v>
      </c>
      <c r="Z43" s="53">
        <v>7384.1023288418082</v>
      </c>
      <c r="AA43" s="55">
        <v>53</v>
      </c>
      <c r="AB43" s="56">
        <v>1</v>
      </c>
      <c r="AC43" s="57">
        <v>0.11163092626583695</v>
      </c>
      <c r="AD43" s="53">
        <v>76165</v>
      </c>
      <c r="AE43" s="56">
        <v>0.95957114420339151</v>
      </c>
      <c r="AF43" s="59">
        <v>17</v>
      </c>
      <c r="AG43" s="58">
        <v>0.66295008441051229</v>
      </c>
      <c r="AH43" s="53">
        <v>73812</v>
      </c>
      <c r="AI43" s="56">
        <v>0.87986995394202117</v>
      </c>
      <c r="AJ43" s="56">
        <v>0.12013004605797886</v>
      </c>
      <c r="AK43" s="56">
        <v>0</v>
      </c>
      <c r="AL43" s="56">
        <v>2.5589271200216743E-2</v>
      </c>
      <c r="AM43" s="56">
        <v>0.9744107287997833</v>
      </c>
      <c r="AN43" s="56">
        <v>0</v>
      </c>
      <c r="AO43" s="58">
        <v>7.1202721990163437E-3</v>
      </c>
      <c r="AP43" s="58">
        <v>4.3143395795197156E-3</v>
      </c>
      <c r="AQ43" s="58">
        <v>3.1405782652043869E-3</v>
      </c>
      <c r="AR43" s="59" t="s">
        <v>311</v>
      </c>
      <c r="AS43" s="59" t="s">
        <v>304</v>
      </c>
      <c r="AT43" s="59" t="s">
        <v>309</v>
      </c>
    </row>
    <row r="44" spans="1:46" x14ac:dyDescent="0.25">
      <c r="A44">
        <f>--SUBTOTAL(103,$B$8:B44)</f>
        <v>37</v>
      </c>
      <c r="B44" t="s">
        <v>214</v>
      </c>
      <c r="C44" t="s">
        <v>280</v>
      </c>
      <c r="D44" t="s">
        <v>290</v>
      </c>
      <c r="E44" t="s">
        <v>278</v>
      </c>
      <c r="F44" t="s">
        <v>270</v>
      </c>
      <c r="G44" s="52">
        <v>14.548171</v>
      </c>
      <c r="H44" s="53">
        <v>24000</v>
      </c>
      <c r="I44" s="53">
        <v>14267</v>
      </c>
      <c r="J44" s="53">
        <v>2881</v>
      </c>
      <c r="K44" s="53">
        <v>41148</v>
      </c>
      <c r="L44" s="54">
        <v>6.9126509576276072E-4</v>
      </c>
      <c r="M44" s="54" t="s">
        <v>297</v>
      </c>
      <c r="N44" s="53">
        <v>2828.3967792240001</v>
      </c>
      <c r="O44" s="55">
        <v>13</v>
      </c>
      <c r="P44" s="56">
        <v>0.41673957421988916</v>
      </c>
      <c r="Q44" s="57">
        <v>0.16800793095404712</v>
      </c>
      <c r="R44" s="53">
        <v>14228</v>
      </c>
      <c r="S44" s="56">
        <v>0.99726641900890167</v>
      </c>
      <c r="T44" s="58">
        <v>0.96369243709259134</v>
      </c>
      <c r="U44" s="53">
        <v>23090</v>
      </c>
      <c r="V44" s="53">
        <v>8703</v>
      </c>
      <c r="W44" s="53">
        <v>55793</v>
      </c>
      <c r="X44" s="58">
        <v>9.3729351336375294E-4</v>
      </c>
      <c r="Y44" s="58" t="s">
        <v>299</v>
      </c>
      <c r="Z44" s="53">
        <v>3835.0525299709498</v>
      </c>
      <c r="AA44" s="55">
        <v>21</v>
      </c>
      <c r="AB44" s="56">
        <v>0.56983851020737364</v>
      </c>
      <c r="AC44" s="57">
        <v>0.27373950240619005</v>
      </c>
      <c r="AD44" s="53">
        <v>17567</v>
      </c>
      <c r="AE44" s="56">
        <v>0.76080554352533569</v>
      </c>
      <c r="AF44" s="59">
        <v>26</v>
      </c>
      <c r="AG44" s="58">
        <v>0.85162407968817666</v>
      </c>
      <c r="AH44" s="53">
        <v>14267</v>
      </c>
      <c r="AI44" s="56">
        <v>0</v>
      </c>
      <c r="AJ44" s="56">
        <v>1</v>
      </c>
      <c r="AK44" s="56">
        <v>0</v>
      </c>
      <c r="AL44" s="56">
        <v>0.11307271963009669</v>
      </c>
      <c r="AM44" s="56">
        <v>0.88692728036990331</v>
      </c>
      <c r="AN44" s="56">
        <v>0</v>
      </c>
      <c r="AO44" s="58">
        <v>0</v>
      </c>
      <c r="AP44" s="58">
        <v>4.6580268354137781E-3</v>
      </c>
      <c r="AQ44" s="58">
        <v>2.0937188434695911E-3</v>
      </c>
      <c r="AR44" s="59" t="s">
        <v>311</v>
      </c>
      <c r="AS44" s="59" t="s">
        <v>304</v>
      </c>
      <c r="AT44" s="59" t="s">
        <v>318</v>
      </c>
    </row>
    <row r="45" spans="1:46" x14ac:dyDescent="0.25">
      <c r="A45">
        <f>--SUBTOTAL(103,$B$8:B45)</f>
        <v>38</v>
      </c>
      <c r="B45" t="s">
        <v>115</v>
      </c>
      <c r="C45" t="s">
        <v>285</v>
      </c>
      <c r="D45" t="s">
        <v>290</v>
      </c>
      <c r="E45" t="s">
        <v>278</v>
      </c>
      <c r="F45" t="s">
        <v>271</v>
      </c>
      <c r="G45" s="52">
        <v>4.5041000000000002</v>
      </c>
      <c r="H45" s="53">
        <v>232704</v>
      </c>
      <c r="I45" s="53">
        <v>843</v>
      </c>
      <c r="J45" s="53">
        <v>1221</v>
      </c>
      <c r="K45" s="53">
        <v>234768</v>
      </c>
      <c r="L45" s="54">
        <v>3.9439808496653976E-3</v>
      </c>
      <c r="M45" s="54" t="s">
        <v>296</v>
      </c>
      <c r="N45" s="53">
        <v>52123.17666126418</v>
      </c>
      <c r="O45" s="55">
        <v>3</v>
      </c>
      <c r="P45" s="56">
        <v>8.7916581476180748E-3</v>
      </c>
      <c r="Q45" s="57">
        <v>0.59156976744186052</v>
      </c>
      <c r="R45" s="53">
        <v>250</v>
      </c>
      <c r="S45" s="56">
        <v>0.29655990510083036</v>
      </c>
      <c r="T45" s="58">
        <v>0.29062870699881377</v>
      </c>
      <c r="U45" s="53">
        <v>6698</v>
      </c>
      <c r="V45" s="53">
        <v>7799</v>
      </c>
      <c r="W45" s="53">
        <v>247201</v>
      </c>
      <c r="X45" s="58">
        <v>4.1528488125218768E-3</v>
      </c>
      <c r="Y45" s="58" t="s">
        <v>296</v>
      </c>
      <c r="Z45" s="53">
        <v>54883.550542838748</v>
      </c>
      <c r="AA45" s="55">
        <v>28</v>
      </c>
      <c r="AB45" s="56">
        <v>5.8644584771097207E-2</v>
      </c>
      <c r="AC45" s="57">
        <v>0.53797337380147614</v>
      </c>
      <c r="AD45" s="53">
        <v>5820</v>
      </c>
      <c r="AE45" s="56">
        <v>0.86891609435652428</v>
      </c>
      <c r="AF45" s="59">
        <v>19</v>
      </c>
      <c r="AG45" s="58">
        <v>8.136757240967453E-2</v>
      </c>
      <c r="AH45" s="53">
        <v>843</v>
      </c>
      <c r="AI45" s="56">
        <v>0</v>
      </c>
      <c r="AJ45" s="56">
        <v>0.71411901983663939</v>
      </c>
      <c r="AK45" s="56">
        <v>0.28588098016336055</v>
      </c>
      <c r="AL45" s="56">
        <v>0.71411901983663939</v>
      </c>
      <c r="AM45" s="56">
        <v>0</v>
      </c>
      <c r="AN45" s="56">
        <v>0.28588098016336055</v>
      </c>
      <c r="AO45" s="58">
        <v>3.008372143277874E-3</v>
      </c>
      <c r="AP45" s="58">
        <v>0</v>
      </c>
      <c r="AQ45" s="58">
        <v>5.7328015952143568E-4</v>
      </c>
      <c r="AR45" s="59" t="s">
        <v>306</v>
      </c>
      <c r="AS45" s="59" t="s">
        <v>319</v>
      </c>
      <c r="AT45" s="59" t="s">
        <v>305</v>
      </c>
    </row>
    <row r="46" spans="1:46" x14ac:dyDescent="0.25">
      <c r="A46">
        <f>--SUBTOTAL(103,$B$8:B46)</f>
        <v>39</v>
      </c>
      <c r="B46" t="s">
        <v>112</v>
      </c>
      <c r="C46" t="s">
        <v>286</v>
      </c>
      <c r="D46" t="s">
        <v>293</v>
      </c>
      <c r="E46" t="s">
        <v>278</v>
      </c>
      <c r="F46" t="s">
        <v>272</v>
      </c>
      <c r="G46" s="52">
        <v>2.1084339999999999</v>
      </c>
      <c r="H46" s="53">
        <v>224</v>
      </c>
      <c r="I46" s="53">
        <v>880</v>
      </c>
      <c r="J46" s="53">
        <v>1507</v>
      </c>
      <c r="K46" s="53">
        <v>2611</v>
      </c>
      <c r="L46" s="54">
        <v>4.3863448163618355E-5</v>
      </c>
      <c r="M46" s="54" t="s">
        <v>298</v>
      </c>
      <c r="N46" s="53">
        <v>1238.3598443204767</v>
      </c>
      <c r="O46" s="55">
        <v>3</v>
      </c>
      <c r="P46" s="56">
        <v>0.91420911528150139</v>
      </c>
      <c r="Q46" s="57">
        <v>0.63133640552995396</v>
      </c>
      <c r="R46" s="53">
        <v>869</v>
      </c>
      <c r="S46" s="56">
        <v>0.98750000000000004</v>
      </c>
      <c r="T46" s="58">
        <v>0.98068181818181821</v>
      </c>
      <c r="U46" s="53">
        <v>1746</v>
      </c>
      <c r="V46" s="53">
        <v>7771</v>
      </c>
      <c r="W46" s="53">
        <v>9741</v>
      </c>
      <c r="X46" s="58">
        <v>1.6364375663033566E-4</v>
      </c>
      <c r="Y46" s="58" t="s">
        <v>300</v>
      </c>
      <c r="Z46" s="53">
        <v>4620.0165620550606</v>
      </c>
      <c r="AA46" s="55">
        <v>14</v>
      </c>
      <c r="AB46" s="56">
        <v>0.97700441433117746</v>
      </c>
      <c r="AC46" s="57">
        <v>0.81653882526006094</v>
      </c>
      <c r="AD46" s="53">
        <v>1504</v>
      </c>
      <c r="AE46" s="56">
        <v>0.86139747995418103</v>
      </c>
      <c r="AF46" s="59">
        <v>20</v>
      </c>
      <c r="AG46" s="58">
        <v>0</v>
      </c>
      <c r="AH46" s="53">
        <v>880</v>
      </c>
      <c r="AI46" s="56">
        <v>0</v>
      </c>
      <c r="AJ46" s="56">
        <v>1</v>
      </c>
      <c r="AK46" s="56">
        <v>0</v>
      </c>
      <c r="AL46" s="56">
        <v>1</v>
      </c>
      <c r="AM46" s="56">
        <v>0</v>
      </c>
      <c r="AN46" s="56">
        <v>0</v>
      </c>
      <c r="AO46" s="58">
        <v>7.3207044840258712E-4</v>
      </c>
      <c r="AP46" s="58">
        <v>0</v>
      </c>
      <c r="AQ46" s="58">
        <v>2.4925224327018942E-5</v>
      </c>
      <c r="AR46" s="59" t="s">
        <v>306</v>
      </c>
      <c r="AS46" s="59" t="s">
        <v>278</v>
      </c>
      <c r="AT46" s="59" t="s">
        <v>307</v>
      </c>
    </row>
    <row r="47" spans="1:46" x14ac:dyDescent="0.25">
      <c r="A47">
        <f>--SUBTOTAL(103,$B$8:B47)</f>
        <v>40</v>
      </c>
      <c r="B47" t="s">
        <v>117</v>
      </c>
      <c r="C47" t="s">
        <v>280</v>
      </c>
      <c r="D47" t="s">
        <v>290</v>
      </c>
      <c r="E47" t="s">
        <v>278</v>
      </c>
      <c r="F47" t="s">
        <v>271</v>
      </c>
      <c r="G47" s="52">
        <v>26.442177999999998</v>
      </c>
      <c r="H47" s="53">
        <v>0</v>
      </c>
      <c r="I47" s="53">
        <v>18438</v>
      </c>
      <c r="J47" s="53">
        <v>2624</v>
      </c>
      <c r="K47" s="53">
        <v>21062</v>
      </c>
      <c r="L47" s="54">
        <v>3.5383069522103782E-4</v>
      </c>
      <c r="M47" s="54" t="s">
        <v>297</v>
      </c>
      <c r="N47" s="53">
        <v>796.53045221917807</v>
      </c>
      <c r="O47" s="55">
        <v>16</v>
      </c>
      <c r="P47" s="56">
        <v>1</v>
      </c>
      <c r="Q47" s="57">
        <v>0.12458455987085747</v>
      </c>
      <c r="R47" s="53">
        <v>7234</v>
      </c>
      <c r="S47" s="56">
        <v>0.39234190259247209</v>
      </c>
      <c r="T47" s="58">
        <v>0.68906605922551256</v>
      </c>
      <c r="U47" s="53">
        <v>22100</v>
      </c>
      <c r="V47" s="53">
        <v>7595</v>
      </c>
      <c r="W47" s="53">
        <v>29695</v>
      </c>
      <c r="X47" s="58">
        <v>4.9886062551461011E-4</v>
      </c>
      <c r="Y47" s="58" t="s">
        <v>297</v>
      </c>
      <c r="Z47" s="53">
        <v>1123.0164171801582</v>
      </c>
      <c r="AA47" s="55">
        <v>20</v>
      </c>
      <c r="AB47" s="56">
        <v>1</v>
      </c>
      <c r="AC47" s="57">
        <v>0.25576696413537631</v>
      </c>
      <c r="AD47" s="53">
        <v>16032</v>
      </c>
      <c r="AE47" s="56">
        <v>0.72542986425339362</v>
      </c>
      <c r="AF47" s="59">
        <v>30</v>
      </c>
      <c r="AG47" s="58">
        <v>0.83457013574660632</v>
      </c>
      <c r="AH47" s="53">
        <v>18438</v>
      </c>
      <c r="AI47" s="56">
        <v>0.45783197831978317</v>
      </c>
      <c r="AJ47" s="56">
        <v>0.22975609756097562</v>
      </c>
      <c r="AK47" s="56">
        <v>0.31241192411924118</v>
      </c>
      <c r="AL47" s="56">
        <v>9.0352303523035235E-2</v>
      </c>
      <c r="AM47" s="56">
        <v>0.46092140921409214</v>
      </c>
      <c r="AN47" s="56">
        <v>0.44872628726287261</v>
      </c>
      <c r="AO47" s="58">
        <v>2.3035486617171935E-3</v>
      </c>
      <c r="AP47" s="58">
        <v>2.4603401852087608E-3</v>
      </c>
      <c r="AQ47" s="58">
        <v>9.720837487537388E-4</v>
      </c>
      <c r="AR47" s="59" t="s">
        <v>306</v>
      </c>
      <c r="AS47" s="59" t="s">
        <v>308</v>
      </c>
      <c r="AT47" s="59" t="s">
        <v>305</v>
      </c>
    </row>
    <row r="48" spans="1:46" x14ac:dyDescent="0.25">
      <c r="A48">
        <f>--SUBTOTAL(103,$B$8:B48)</f>
        <v>41</v>
      </c>
      <c r="B48" t="s">
        <v>166</v>
      </c>
      <c r="C48" t="s">
        <v>280</v>
      </c>
      <c r="D48" t="s">
        <v>290</v>
      </c>
      <c r="E48" t="s">
        <v>316</v>
      </c>
      <c r="F48" t="s">
        <v>269</v>
      </c>
      <c r="G48" s="52">
        <v>3.9844569999999999</v>
      </c>
      <c r="H48" s="53">
        <v>0</v>
      </c>
      <c r="I48" s="53">
        <v>75619</v>
      </c>
      <c r="J48" s="53">
        <v>397</v>
      </c>
      <c r="K48" s="53">
        <v>76016</v>
      </c>
      <c r="L48" s="54">
        <v>1.277029442974191E-3</v>
      </c>
      <c r="M48" s="54" t="s">
        <v>299</v>
      </c>
      <c r="N48" s="53">
        <v>19078.132854740306</v>
      </c>
      <c r="O48" s="55">
        <v>14</v>
      </c>
      <c r="P48" s="56">
        <v>1</v>
      </c>
      <c r="Q48" s="57">
        <v>5.2225847190065251E-3</v>
      </c>
      <c r="R48" s="53">
        <v>26351</v>
      </c>
      <c r="S48" s="56">
        <v>0.34847062246260863</v>
      </c>
      <c r="T48" s="58">
        <v>0.99102077520199949</v>
      </c>
      <c r="U48" s="53">
        <v>34079</v>
      </c>
      <c r="V48" s="53">
        <v>6969</v>
      </c>
      <c r="W48" s="53">
        <v>41048</v>
      </c>
      <c r="X48" s="58">
        <v>6.8958514753742102E-4</v>
      </c>
      <c r="Y48" s="58" t="s">
        <v>297</v>
      </c>
      <c r="Z48" s="53">
        <v>10302.031117414494</v>
      </c>
      <c r="AA48" s="55">
        <v>19</v>
      </c>
      <c r="AB48" s="56">
        <v>1</v>
      </c>
      <c r="AC48" s="57">
        <v>0.16977684661859288</v>
      </c>
      <c r="AD48" s="53">
        <v>33012</v>
      </c>
      <c r="AE48" s="56">
        <v>0.96869039584494854</v>
      </c>
      <c r="AF48" s="59">
        <v>26</v>
      </c>
      <c r="AG48" s="58">
        <v>0.78045130432230991</v>
      </c>
      <c r="AH48" s="53">
        <v>75619</v>
      </c>
      <c r="AI48" s="56">
        <v>0.64665829311826539</v>
      </c>
      <c r="AJ48" s="56">
        <v>0.35334170688173466</v>
      </c>
      <c r="AK48" s="56">
        <v>0</v>
      </c>
      <c r="AL48" s="56">
        <v>0.35334170688173466</v>
      </c>
      <c r="AM48" s="56">
        <v>0.64665829311826539</v>
      </c>
      <c r="AN48" s="56">
        <v>0</v>
      </c>
      <c r="AO48" s="58">
        <v>5.3060342327301844E-3</v>
      </c>
      <c r="AP48" s="58">
        <v>5.6621497789930177E-3</v>
      </c>
      <c r="AQ48" s="58">
        <v>1.2213359920239283E-3</v>
      </c>
      <c r="AR48" s="59" t="s">
        <v>311</v>
      </c>
      <c r="AS48" s="59" t="s">
        <v>319</v>
      </c>
      <c r="AT48" s="59" t="s">
        <v>305</v>
      </c>
    </row>
    <row r="49" spans="1:46" x14ac:dyDescent="0.25">
      <c r="A49">
        <f>--SUBTOTAL(103,$B$8:B49)</f>
        <v>42</v>
      </c>
      <c r="B49" t="s">
        <v>99</v>
      </c>
      <c r="C49" t="s">
        <v>282</v>
      </c>
      <c r="D49" t="s">
        <v>293</v>
      </c>
      <c r="E49" t="s">
        <v>278</v>
      </c>
      <c r="F49" t="s">
        <v>271</v>
      </c>
      <c r="G49" s="52">
        <v>15.982551000000001</v>
      </c>
      <c r="H49" s="53">
        <v>0</v>
      </c>
      <c r="I49" s="53">
        <v>122079</v>
      </c>
      <c r="J49" s="53">
        <v>11583</v>
      </c>
      <c r="K49" s="53">
        <v>133662</v>
      </c>
      <c r="L49" s="54">
        <v>2.2454523969534877E-3</v>
      </c>
      <c r="M49" s="54" t="s">
        <v>299</v>
      </c>
      <c r="N49" s="53">
        <v>8362.9953691372539</v>
      </c>
      <c r="O49" s="55">
        <v>29</v>
      </c>
      <c r="P49" s="56">
        <v>1</v>
      </c>
      <c r="Q49" s="57">
        <v>8.6658885846388659E-2</v>
      </c>
      <c r="R49" s="53">
        <v>122053</v>
      </c>
      <c r="S49" s="56">
        <v>0.99978702315713597</v>
      </c>
      <c r="T49" s="58">
        <v>0.99451994200476745</v>
      </c>
      <c r="U49" s="53">
        <v>778</v>
      </c>
      <c r="V49" s="53">
        <v>6951</v>
      </c>
      <c r="W49" s="53">
        <v>7729</v>
      </c>
      <c r="X49" s="58">
        <v>1.2984319833650183E-4</v>
      </c>
      <c r="Y49" s="58" t="s">
        <v>300</v>
      </c>
      <c r="Z49" s="53">
        <v>483.58988499395372</v>
      </c>
      <c r="AA49" s="55">
        <v>14</v>
      </c>
      <c r="AB49" s="56">
        <v>1</v>
      </c>
      <c r="AC49" s="57">
        <v>0.89934014749644198</v>
      </c>
      <c r="AD49" s="53">
        <v>560</v>
      </c>
      <c r="AE49" s="56">
        <v>0.71979434447300772</v>
      </c>
      <c r="AF49" s="59">
        <v>21</v>
      </c>
      <c r="AG49" s="58">
        <v>1.1568123393316195E-2</v>
      </c>
      <c r="AH49" s="53">
        <v>122079</v>
      </c>
      <c r="AI49" s="56">
        <v>0</v>
      </c>
      <c r="AJ49" s="56">
        <v>0</v>
      </c>
      <c r="AK49" s="56">
        <v>1</v>
      </c>
      <c r="AL49" s="56">
        <v>0</v>
      </c>
      <c r="AM49" s="56">
        <v>0</v>
      </c>
      <c r="AN49" s="56">
        <v>1</v>
      </c>
      <c r="AO49" s="58">
        <v>4.436879391060646E-3</v>
      </c>
      <c r="AP49" s="58">
        <v>1.1876979949259421E-3</v>
      </c>
      <c r="AQ49" s="58">
        <v>5.9820538384845463E-4</v>
      </c>
      <c r="AR49" s="59" t="s">
        <v>306</v>
      </c>
      <c r="AS49" s="59" t="s">
        <v>304</v>
      </c>
      <c r="AT49" s="59" t="s">
        <v>309</v>
      </c>
    </row>
    <row r="50" spans="1:46" x14ac:dyDescent="0.25">
      <c r="A50">
        <f>--SUBTOTAL(103,$B$8:B50)</f>
        <v>43</v>
      </c>
      <c r="B50" t="s">
        <v>126</v>
      </c>
      <c r="C50" t="s">
        <v>281</v>
      </c>
      <c r="D50" t="s">
        <v>291</v>
      </c>
      <c r="E50" t="s">
        <v>302</v>
      </c>
      <c r="F50" t="s">
        <v>268</v>
      </c>
      <c r="G50" s="52">
        <v>10.461409</v>
      </c>
      <c r="H50" s="53">
        <v>0</v>
      </c>
      <c r="I50" s="53">
        <v>0</v>
      </c>
      <c r="J50" s="53">
        <v>0</v>
      </c>
      <c r="K50" s="53">
        <v>0</v>
      </c>
      <c r="L50" s="54">
        <v>0</v>
      </c>
      <c r="M50" s="54" t="s">
        <v>301</v>
      </c>
      <c r="N50" s="53">
        <v>0</v>
      </c>
      <c r="O50" s="55">
        <v>0</v>
      </c>
      <c r="P50" s="56">
        <v>0</v>
      </c>
      <c r="Q50" s="57">
        <v>0</v>
      </c>
      <c r="R50" s="53">
        <v>0</v>
      </c>
      <c r="S50" s="56">
        <v>0</v>
      </c>
      <c r="T50" s="58">
        <v>0</v>
      </c>
      <c r="U50" s="53">
        <v>37142</v>
      </c>
      <c r="V50" s="53">
        <v>6709</v>
      </c>
      <c r="W50" s="53">
        <v>43851</v>
      </c>
      <c r="X50" s="58">
        <v>7.3667409629369154E-4</v>
      </c>
      <c r="Y50" s="58" t="s">
        <v>297</v>
      </c>
      <c r="Z50" s="53">
        <v>4191.6915780656318</v>
      </c>
      <c r="AA50" s="55">
        <v>16</v>
      </c>
      <c r="AB50" s="56">
        <v>1</v>
      </c>
      <c r="AC50" s="57">
        <v>0.15299537068709951</v>
      </c>
      <c r="AD50" s="53">
        <v>33492</v>
      </c>
      <c r="AE50" s="56">
        <v>0.90172850142695604</v>
      </c>
      <c r="AF50" s="59">
        <v>22</v>
      </c>
      <c r="AG50" s="58">
        <v>1.6234990038231652E-2</v>
      </c>
      <c r="AH50" s="53">
        <v>0</v>
      </c>
      <c r="AI50" s="56">
        <v>0</v>
      </c>
      <c r="AJ50" s="56">
        <v>0</v>
      </c>
      <c r="AK50" s="56">
        <v>1</v>
      </c>
      <c r="AL50" s="56">
        <v>1</v>
      </c>
      <c r="AM50" s="56">
        <v>0</v>
      </c>
      <c r="AN50" s="56">
        <v>0</v>
      </c>
      <c r="AO50" s="58">
        <v>0</v>
      </c>
      <c r="AP50" s="58">
        <v>9.0670867964567619E-3</v>
      </c>
      <c r="AQ50" s="58">
        <v>7.8265204386839485E-3</v>
      </c>
      <c r="AR50" s="59" t="s">
        <v>317</v>
      </c>
      <c r="AS50" s="59" t="s">
        <v>319</v>
      </c>
      <c r="AT50" s="59" t="s">
        <v>305</v>
      </c>
    </row>
    <row r="51" spans="1:46" x14ac:dyDescent="0.25">
      <c r="A51">
        <f>--SUBTOTAL(103,$B$8:B51)</f>
        <v>44</v>
      </c>
      <c r="B51" t="s">
        <v>178</v>
      </c>
      <c r="C51" t="s">
        <v>285</v>
      </c>
      <c r="D51" t="s">
        <v>291</v>
      </c>
      <c r="E51" t="s">
        <v>302</v>
      </c>
      <c r="F51" t="s">
        <v>269</v>
      </c>
      <c r="G51" s="52">
        <v>28.120740000000001</v>
      </c>
      <c r="H51" s="53">
        <v>50000</v>
      </c>
      <c r="I51" s="53">
        <v>38480</v>
      </c>
      <c r="J51" s="53">
        <v>134</v>
      </c>
      <c r="K51" s="53">
        <v>88614</v>
      </c>
      <c r="L51" s="54">
        <v>1.4886693204024806E-3</v>
      </c>
      <c r="M51" s="54" t="s">
        <v>299</v>
      </c>
      <c r="N51" s="53">
        <v>3151.1973013512447</v>
      </c>
      <c r="O51" s="55">
        <v>8</v>
      </c>
      <c r="P51" s="56">
        <v>0.43575507256189766</v>
      </c>
      <c r="Q51" s="57">
        <v>3.4702439529704253E-3</v>
      </c>
      <c r="R51" s="53">
        <v>38274</v>
      </c>
      <c r="S51" s="56">
        <v>0.99464656964656961</v>
      </c>
      <c r="T51" s="58">
        <v>0</v>
      </c>
      <c r="U51" s="53">
        <v>8532</v>
      </c>
      <c r="V51" s="53">
        <v>6632</v>
      </c>
      <c r="W51" s="53">
        <v>65164</v>
      </c>
      <c r="X51" s="58">
        <v>1.0947214615603319E-3</v>
      </c>
      <c r="Y51" s="58" t="s">
        <v>299</v>
      </c>
      <c r="Z51" s="53">
        <v>2317.2932149011726</v>
      </c>
      <c r="AA51" s="55">
        <v>21</v>
      </c>
      <c r="AB51" s="56">
        <v>0.23270517463630225</v>
      </c>
      <c r="AC51" s="57">
        <v>0.43735162226325508</v>
      </c>
      <c r="AD51" s="53">
        <v>6489</v>
      </c>
      <c r="AE51" s="56">
        <v>0.76054852320675104</v>
      </c>
      <c r="AF51" s="59">
        <v>13</v>
      </c>
      <c r="AG51" s="58">
        <v>0</v>
      </c>
      <c r="AH51" s="53">
        <v>38480</v>
      </c>
      <c r="AI51" s="56">
        <v>0.59833723044946741</v>
      </c>
      <c r="AJ51" s="56">
        <v>1.1041829046505585E-2</v>
      </c>
      <c r="AK51" s="56">
        <v>0.39062094050402701</v>
      </c>
      <c r="AL51" s="56">
        <v>1.1197713691868018E-2</v>
      </c>
      <c r="AM51" s="56">
        <v>0.98880228630813194</v>
      </c>
      <c r="AN51" s="56">
        <v>0</v>
      </c>
      <c r="AO51" s="58">
        <v>2.8144129169505191E-3</v>
      </c>
      <c r="AP51" s="58">
        <v>3.8935290772018905E-3</v>
      </c>
      <c r="AQ51" s="58">
        <v>6.2313060817547356E-3</v>
      </c>
      <c r="AR51" s="59" t="s">
        <v>317</v>
      </c>
      <c r="AS51" s="59" t="s">
        <v>304</v>
      </c>
      <c r="AT51" s="59" t="s">
        <v>305</v>
      </c>
    </row>
    <row r="52" spans="1:46" x14ac:dyDescent="0.25">
      <c r="A52">
        <f>--SUBTOTAL(103,$B$8:B52)</f>
        <v>45</v>
      </c>
      <c r="B52" t="s">
        <v>66</v>
      </c>
      <c r="C52" t="s">
        <v>286</v>
      </c>
      <c r="D52" t="s">
        <v>293</v>
      </c>
      <c r="E52" t="s">
        <v>310</v>
      </c>
      <c r="F52" t="s">
        <v>271</v>
      </c>
      <c r="G52" s="52">
        <v>3.8247460000000002</v>
      </c>
      <c r="H52" s="53">
        <v>100400</v>
      </c>
      <c r="I52" s="53">
        <v>6873</v>
      </c>
      <c r="J52" s="53">
        <v>7</v>
      </c>
      <c r="K52" s="53">
        <v>107280</v>
      </c>
      <c r="L52" s="54">
        <v>1.8022484561443803E-3</v>
      </c>
      <c r="M52" s="54" t="s">
        <v>299</v>
      </c>
      <c r="N52" s="53">
        <v>28048.921418572631</v>
      </c>
      <c r="O52" s="55">
        <v>4</v>
      </c>
      <c r="P52" s="56">
        <v>6.4131245339299037E-2</v>
      </c>
      <c r="Q52" s="57">
        <v>1.0174418604651163E-3</v>
      </c>
      <c r="R52" s="53">
        <v>6848</v>
      </c>
      <c r="S52" s="56">
        <v>0.99636257820456864</v>
      </c>
      <c r="T52" s="58">
        <v>0.99563509384548232</v>
      </c>
      <c r="U52" s="53">
        <v>21877</v>
      </c>
      <c r="V52" s="53">
        <v>6544</v>
      </c>
      <c r="W52" s="53">
        <v>128821</v>
      </c>
      <c r="X52" s="58">
        <v>2.1641261033647952E-3</v>
      </c>
      <c r="Y52" s="58" t="s">
        <v>299</v>
      </c>
      <c r="Z52" s="53">
        <v>33680.929400279128</v>
      </c>
      <c r="AA52" s="55">
        <v>27</v>
      </c>
      <c r="AB52" s="56">
        <v>0.22062396658929834</v>
      </c>
      <c r="AC52" s="57">
        <v>0.23025227824495972</v>
      </c>
      <c r="AD52" s="53">
        <v>21505</v>
      </c>
      <c r="AE52" s="56">
        <v>0.98299584038030807</v>
      </c>
      <c r="AF52" s="59">
        <v>15</v>
      </c>
      <c r="AG52" s="58">
        <v>0.56355990309457415</v>
      </c>
      <c r="AH52" s="53">
        <v>6873</v>
      </c>
      <c r="AI52" s="56">
        <v>0</v>
      </c>
      <c r="AJ52" s="56">
        <v>2.1915820029027575E-2</v>
      </c>
      <c r="AK52" s="56">
        <v>0.97808417997097241</v>
      </c>
      <c r="AL52" s="56">
        <v>2.1915820029027575E-2</v>
      </c>
      <c r="AM52" s="56">
        <v>0</v>
      </c>
      <c r="AN52" s="56">
        <v>0.97808417997097241</v>
      </c>
      <c r="AO52" s="58">
        <v>2.7355735420752062E-3</v>
      </c>
      <c r="AP52" s="58">
        <v>3.9756490409995867E-5</v>
      </c>
      <c r="AQ52" s="58">
        <v>4.8354935194416752E-3</v>
      </c>
      <c r="AR52" s="59" t="s">
        <v>311</v>
      </c>
      <c r="AS52" s="59" t="s">
        <v>315</v>
      </c>
      <c r="AT52" s="59" t="s">
        <v>305</v>
      </c>
    </row>
    <row r="53" spans="1:46" x14ac:dyDescent="0.25">
      <c r="A53">
        <f>--SUBTOTAL(103,$B$8:B53)</f>
        <v>46</v>
      </c>
      <c r="B53" t="s">
        <v>50</v>
      </c>
      <c r="C53" t="s">
        <v>285</v>
      </c>
      <c r="D53" t="s">
        <v>290</v>
      </c>
      <c r="E53" t="s">
        <v>278</v>
      </c>
      <c r="F53" t="s">
        <v>272</v>
      </c>
      <c r="G53" s="52">
        <v>2.9839899999999999</v>
      </c>
      <c r="H53" s="53">
        <v>8400</v>
      </c>
      <c r="I53" s="53">
        <v>17635</v>
      </c>
      <c r="J53" s="53">
        <v>56</v>
      </c>
      <c r="K53" s="53">
        <v>26091</v>
      </c>
      <c r="L53" s="54">
        <v>4.3831529147336903E-4</v>
      </c>
      <c r="M53" s="54" t="s">
        <v>297</v>
      </c>
      <c r="N53" s="53">
        <v>8743.6620095911858</v>
      </c>
      <c r="O53" s="55">
        <v>9</v>
      </c>
      <c r="P53" s="56">
        <v>0.67804990226514894</v>
      </c>
      <c r="Q53" s="57">
        <v>3.1654513594483072E-3</v>
      </c>
      <c r="R53" s="53">
        <v>2534</v>
      </c>
      <c r="S53" s="56">
        <v>0.1436915225404026</v>
      </c>
      <c r="T53" s="58">
        <v>9.0104905018429257E-2</v>
      </c>
      <c r="U53" s="53">
        <v>11811</v>
      </c>
      <c r="V53" s="53">
        <v>6279</v>
      </c>
      <c r="W53" s="53">
        <v>26490</v>
      </c>
      <c r="X53" s="58">
        <v>4.4501828489247424E-4</v>
      </c>
      <c r="Y53" s="58" t="s">
        <v>297</v>
      </c>
      <c r="Z53" s="53">
        <v>8877.3755944222339</v>
      </c>
      <c r="AA53" s="55">
        <v>28</v>
      </c>
      <c r="AB53" s="56">
        <v>0.68289920724801811</v>
      </c>
      <c r="AC53" s="57">
        <v>0.3470978441127695</v>
      </c>
      <c r="AD53" s="53">
        <v>10574</v>
      </c>
      <c r="AE53" s="56">
        <v>0.89526712386758112</v>
      </c>
      <c r="AF53" s="59">
        <v>8</v>
      </c>
      <c r="AG53" s="58">
        <v>0</v>
      </c>
      <c r="AH53" s="53">
        <v>17635</v>
      </c>
      <c r="AI53" s="56">
        <v>0</v>
      </c>
      <c r="AJ53" s="56">
        <v>0.93956916099773247</v>
      </c>
      <c r="AK53" s="56">
        <v>6.0430839002267575E-2</v>
      </c>
      <c r="AL53" s="56">
        <v>0.93956916099773247</v>
      </c>
      <c r="AM53" s="56">
        <v>0</v>
      </c>
      <c r="AN53" s="56">
        <v>6.0430839002267575E-2</v>
      </c>
      <c r="AO53" s="58">
        <v>1.0175123574831337E-3</v>
      </c>
      <c r="AP53" s="58">
        <v>6.7173261392189745E-4</v>
      </c>
      <c r="AQ53" s="58">
        <v>5.7328015952143568E-4</v>
      </c>
      <c r="AR53" s="59" t="s">
        <v>306</v>
      </c>
      <c r="AS53" s="59" t="s">
        <v>304</v>
      </c>
      <c r="AT53" s="59" t="s">
        <v>305</v>
      </c>
    </row>
    <row r="54" spans="1:46" x14ac:dyDescent="0.25">
      <c r="A54">
        <f>--SUBTOTAL(103,$B$8:B54)</f>
        <v>47</v>
      </c>
      <c r="B54" t="s">
        <v>44</v>
      </c>
      <c r="C54" t="s">
        <v>279</v>
      </c>
      <c r="D54" t="s">
        <v>293</v>
      </c>
      <c r="E54" t="s">
        <v>278</v>
      </c>
      <c r="F54" t="s">
        <v>271</v>
      </c>
      <c r="G54" s="52">
        <v>39.928947000000001</v>
      </c>
      <c r="H54" s="53">
        <v>0</v>
      </c>
      <c r="I54" s="53">
        <v>94104</v>
      </c>
      <c r="J54" s="53">
        <v>4853</v>
      </c>
      <c r="K54" s="53">
        <v>98957</v>
      </c>
      <c r="L54" s="54">
        <v>1.6624263653493611E-3</v>
      </c>
      <c r="M54" s="54" t="s">
        <v>299</v>
      </c>
      <c r="N54" s="53">
        <v>2478.327314767404</v>
      </c>
      <c r="O54" s="55">
        <v>6</v>
      </c>
      <c r="P54" s="56">
        <v>1</v>
      </c>
      <c r="Q54" s="57">
        <v>4.9041502874986105E-2</v>
      </c>
      <c r="R54" s="53">
        <v>94093</v>
      </c>
      <c r="S54" s="56">
        <v>0.99988310805066738</v>
      </c>
      <c r="T54" s="58">
        <v>0.9563886763580719</v>
      </c>
      <c r="U54" s="53">
        <v>3478</v>
      </c>
      <c r="V54" s="53">
        <v>5097</v>
      </c>
      <c r="W54" s="53">
        <v>8575</v>
      </c>
      <c r="X54" s="58">
        <v>1.4405556032287529E-4</v>
      </c>
      <c r="Y54" s="58" t="s">
        <v>300</v>
      </c>
      <c r="Z54" s="53">
        <v>214.75647729953909</v>
      </c>
      <c r="AA54" s="55">
        <v>29</v>
      </c>
      <c r="AB54" s="56">
        <v>1</v>
      </c>
      <c r="AC54" s="57">
        <v>0.59440233236151607</v>
      </c>
      <c r="AD54" s="53">
        <v>3086</v>
      </c>
      <c r="AE54" s="56">
        <v>0.88729154686601497</v>
      </c>
      <c r="AF54" s="59">
        <v>19</v>
      </c>
      <c r="AG54" s="58">
        <v>4.3128234617596318E-3</v>
      </c>
      <c r="AH54" s="53">
        <v>94104</v>
      </c>
      <c r="AI54" s="56">
        <v>0.95614482406935242</v>
      </c>
      <c r="AJ54" s="56">
        <v>1.3067312595614483E-3</v>
      </c>
      <c r="AK54" s="56">
        <v>4.2548444671086177E-2</v>
      </c>
      <c r="AL54" s="56">
        <v>4.3855175930647632E-2</v>
      </c>
      <c r="AM54" s="56">
        <v>0</v>
      </c>
      <c r="AN54" s="56">
        <v>0.95614482406935242</v>
      </c>
      <c r="AO54" s="58">
        <v>5.3038880750940149E-3</v>
      </c>
      <c r="AP54" s="58">
        <v>3.7838185435568198E-3</v>
      </c>
      <c r="AQ54" s="58">
        <v>5.9820538384845463E-4</v>
      </c>
      <c r="AR54" s="59" t="s">
        <v>306</v>
      </c>
      <c r="AS54" s="59" t="s">
        <v>308</v>
      </c>
      <c r="AT54" s="59" t="s">
        <v>309</v>
      </c>
    </row>
    <row r="55" spans="1:46" x14ac:dyDescent="0.25">
      <c r="A55">
        <f>--SUBTOTAL(103,$B$8:B55)</f>
        <v>48</v>
      </c>
      <c r="B55" t="s">
        <v>75</v>
      </c>
      <c r="C55" t="s">
        <v>280</v>
      </c>
      <c r="D55" t="s">
        <v>290</v>
      </c>
      <c r="E55" t="s">
        <v>316</v>
      </c>
      <c r="F55" t="s">
        <v>269</v>
      </c>
      <c r="G55" s="52">
        <v>22.818632000000001</v>
      </c>
      <c r="H55" s="53">
        <v>40000</v>
      </c>
      <c r="I55" s="53">
        <v>264102</v>
      </c>
      <c r="J55" s="53">
        <v>11736</v>
      </c>
      <c r="K55" s="53">
        <v>315838</v>
      </c>
      <c r="L55" s="54">
        <v>5.305914875948255E-3</v>
      </c>
      <c r="M55" s="54" t="s">
        <v>296</v>
      </c>
      <c r="N55" s="53">
        <v>13841.232901253677</v>
      </c>
      <c r="O55" s="55">
        <v>16</v>
      </c>
      <c r="P55" s="56">
        <v>0.87335279478720107</v>
      </c>
      <c r="Q55" s="57">
        <v>4.2546712200639505E-2</v>
      </c>
      <c r="R55" s="53">
        <v>96723</v>
      </c>
      <c r="S55" s="56">
        <v>0.3662335006929141</v>
      </c>
      <c r="T55" s="58">
        <v>0.99385843348403269</v>
      </c>
      <c r="U55" s="53">
        <v>10724</v>
      </c>
      <c r="V55" s="53">
        <v>5011</v>
      </c>
      <c r="W55" s="53">
        <v>55735</v>
      </c>
      <c r="X55" s="58">
        <v>9.3631914339305591E-4</v>
      </c>
      <c r="Y55" s="58" t="s">
        <v>299</v>
      </c>
      <c r="Z55" s="53">
        <v>2442.5215324038704</v>
      </c>
      <c r="AA55" s="55">
        <v>45</v>
      </c>
      <c r="AB55" s="56">
        <v>0.28231811249663585</v>
      </c>
      <c r="AC55" s="57">
        <v>0.31846202732761358</v>
      </c>
      <c r="AD55" s="53">
        <v>9609</v>
      </c>
      <c r="AE55" s="56">
        <v>0.89602760164117867</v>
      </c>
      <c r="AF55" s="59">
        <v>16</v>
      </c>
      <c r="AG55" s="58">
        <v>1.6132040283476316E-2</v>
      </c>
      <c r="AH55" s="53">
        <v>264102</v>
      </c>
      <c r="AI55" s="56">
        <v>0.77801503827718588</v>
      </c>
      <c r="AJ55" s="56">
        <v>0.22198496172281412</v>
      </c>
      <c r="AK55" s="56">
        <v>0</v>
      </c>
      <c r="AL55" s="56">
        <v>4.8859256566941532E-2</v>
      </c>
      <c r="AM55" s="56">
        <v>0.95114074343305843</v>
      </c>
      <c r="AN55" s="56">
        <v>0</v>
      </c>
      <c r="AO55" s="58">
        <v>1.6254844140029621E-2</v>
      </c>
      <c r="AP55" s="58">
        <v>5.3647364709532132E-3</v>
      </c>
      <c r="AQ55" s="58">
        <v>4.3868394815553338E-3</v>
      </c>
      <c r="AR55" s="59" t="s">
        <v>311</v>
      </c>
      <c r="AS55" s="59" t="s">
        <v>315</v>
      </c>
      <c r="AT55" s="59" t="s">
        <v>313</v>
      </c>
    </row>
    <row r="56" spans="1:46" x14ac:dyDescent="0.25">
      <c r="A56">
        <f>--SUBTOTAL(103,$B$8:B56)</f>
        <v>49</v>
      </c>
      <c r="B56" t="s">
        <v>260</v>
      </c>
      <c r="C56" t="s">
        <v>282</v>
      </c>
      <c r="D56" t="s">
        <v>293</v>
      </c>
      <c r="E56" t="s">
        <v>278</v>
      </c>
      <c r="F56" t="s">
        <v>271</v>
      </c>
      <c r="G56" s="52">
        <v>30.851343</v>
      </c>
      <c r="H56" s="53">
        <v>0</v>
      </c>
      <c r="I56" s="53">
        <v>173551</v>
      </c>
      <c r="J56" s="53">
        <v>375</v>
      </c>
      <c r="K56" s="53">
        <v>173926</v>
      </c>
      <c r="L56" s="54">
        <v>2.9218667504042461E-3</v>
      </c>
      <c r="M56" s="54" t="s">
        <v>299</v>
      </c>
      <c r="N56" s="53">
        <v>5637.5503653114874</v>
      </c>
      <c r="O56" s="55">
        <v>5</v>
      </c>
      <c r="P56" s="56">
        <v>1</v>
      </c>
      <c r="Q56" s="57">
        <v>2.1560893713418352E-3</v>
      </c>
      <c r="R56" s="53">
        <v>173546</v>
      </c>
      <c r="S56" s="56">
        <v>0.99997119002483414</v>
      </c>
      <c r="T56" s="58">
        <v>0.99981561615893888</v>
      </c>
      <c r="U56" s="53">
        <v>7989</v>
      </c>
      <c r="V56" s="53">
        <v>4806</v>
      </c>
      <c r="W56" s="53">
        <v>12795</v>
      </c>
      <c r="X56" s="58">
        <v>2.1494937543220868E-4</v>
      </c>
      <c r="Y56" s="58" t="s">
        <v>300</v>
      </c>
      <c r="Z56" s="53">
        <v>414.73072987454714</v>
      </c>
      <c r="AA56" s="55">
        <v>15</v>
      </c>
      <c r="AB56" s="56">
        <v>1</v>
      </c>
      <c r="AC56" s="57">
        <v>0.37561547479484175</v>
      </c>
      <c r="AD56" s="53">
        <v>0</v>
      </c>
      <c r="AE56" s="56">
        <v>0</v>
      </c>
      <c r="AF56" s="59">
        <v>0</v>
      </c>
      <c r="AG56" s="58">
        <v>5.1320565777944671E-3</v>
      </c>
      <c r="AH56" s="53">
        <v>173551</v>
      </c>
      <c r="AI56" s="56">
        <v>0</v>
      </c>
      <c r="AJ56" s="56">
        <v>1</v>
      </c>
      <c r="AK56" s="56">
        <v>0</v>
      </c>
      <c r="AL56" s="56">
        <v>0</v>
      </c>
      <c r="AM56" s="56">
        <v>0</v>
      </c>
      <c r="AN56" s="56">
        <v>1</v>
      </c>
      <c r="AO56" s="58">
        <v>1.5054182818092659E-3</v>
      </c>
      <c r="AP56" s="58">
        <v>0</v>
      </c>
      <c r="AQ56" s="58">
        <v>5.9820538384845463E-4</v>
      </c>
      <c r="AR56" s="59" t="s">
        <v>306</v>
      </c>
      <c r="AS56" s="59" t="s">
        <v>315</v>
      </c>
      <c r="AT56" s="59" t="s">
        <v>318</v>
      </c>
    </row>
    <row r="57" spans="1:46" x14ac:dyDescent="0.25">
      <c r="A57">
        <f>--SUBTOTAL(103,$B$8:B57)</f>
        <v>50</v>
      </c>
      <c r="B57" t="s">
        <v>249</v>
      </c>
      <c r="C57" t="s">
        <v>280</v>
      </c>
      <c r="D57" t="s">
        <v>291</v>
      </c>
      <c r="E57" t="s">
        <v>316</v>
      </c>
      <c r="F57" t="s">
        <v>269</v>
      </c>
      <c r="G57" s="52">
        <v>38.844624000000003</v>
      </c>
      <c r="H57" s="53">
        <v>29800</v>
      </c>
      <c r="I57" s="53">
        <v>385498</v>
      </c>
      <c r="J57" s="53">
        <v>35448</v>
      </c>
      <c r="K57" s="53">
        <v>450746</v>
      </c>
      <c r="L57" s="54">
        <v>7.5722994277894751E-3</v>
      </c>
      <c r="M57" s="54" t="s">
        <v>296</v>
      </c>
      <c r="N57" s="53">
        <v>11603.819359919662</v>
      </c>
      <c r="O57" s="55">
        <v>13</v>
      </c>
      <c r="P57" s="56">
        <v>0.93388737781366893</v>
      </c>
      <c r="Q57" s="57">
        <v>8.4210326265126645E-2</v>
      </c>
      <c r="R57" s="53">
        <v>119413</v>
      </c>
      <c r="S57" s="56">
        <v>0.30976295596864317</v>
      </c>
      <c r="T57" s="58">
        <v>0.91013701757207555</v>
      </c>
      <c r="U57" s="53">
        <v>7137</v>
      </c>
      <c r="V57" s="53">
        <v>4717</v>
      </c>
      <c r="W57" s="53">
        <v>41654</v>
      </c>
      <c r="X57" s="58">
        <v>6.9976563378297931E-4</v>
      </c>
      <c r="Y57" s="58" t="s">
        <v>297</v>
      </c>
      <c r="Z57" s="53">
        <v>1072.3234185507883</v>
      </c>
      <c r="AA57" s="55">
        <v>34</v>
      </c>
      <c r="AB57" s="56">
        <v>0.28458251308397753</v>
      </c>
      <c r="AC57" s="57">
        <v>0.39792475113885606</v>
      </c>
      <c r="AD57" s="53">
        <v>4409</v>
      </c>
      <c r="AE57" s="56">
        <v>0.61776656858624068</v>
      </c>
      <c r="AF57" s="59">
        <v>9</v>
      </c>
      <c r="AG57" s="58">
        <v>0.25346784363177804</v>
      </c>
      <c r="AH57" s="53">
        <v>385498</v>
      </c>
      <c r="AI57" s="56">
        <v>0.25142083405747667</v>
      </c>
      <c r="AJ57" s="56">
        <v>0.74857916594252338</v>
      </c>
      <c r="AK57" s="56">
        <v>0</v>
      </c>
      <c r="AL57" s="56">
        <v>0.11407397415910747</v>
      </c>
      <c r="AM57" s="56">
        <v>0.88592602584089253</v>
      </c>
      <c r="AN57" s="56">
        <v>0</v>
      </c>
      <c r="AO57" s="58">
        <v>2.9302577818814003E-2</v>
      </c>
      <c r="AP57" s="58">
        <v>1.5513721203157404E-2</v>
      </c>
      <c r="AQ57" s="58">
        <v>8.4745762711864406E-3</v>
      </c>
      <c r="AR57" s="59" t="s">
        <v>317</v>
      </c>
      <c r="AS57" s="59" t="s">
        <v>304</v>
      </c>
      <c r="AT57" s="59" t="s">
        <v>309</v>
      </c>
    </row>
    <row r="58" spans="1:46" x14ac:dyDescent="0.25">
      <c r="A58">
        <f>--SUBTOTAL(103,$B$8:B58)</f>
        <v>51</v>
      </c>
      <c r="B58" t="s">
        <v>83</v>
      </c>
      <c r="C58" t="s">
        <v>282</v>
      </c>
      <c r="D58" t="s">
        <v>293</v>
      </c>
      <c r="E58" t="s">
        <v>278</v>
      </c>
      <c r="F58" t="s">
        <v>270</v>
      </c>
      <c r="G58" s="52">
        <v>48.929706000000003</v>
      </c>
      <c r="H58" s="53">
        <v>6044151</v>
      </c>
      <c r="I58" s="53">
        <v>173</v>
      </c>
      <c r="J58" s="53">
        <v>152</v>
      </c>
      <c r="K58" s="53">
        <v>6044476</v>
      </c>
      <c r="L58" s="54">
        <v>0.10154406729308128</v>
      </c>
      <c r="M58" s="54" t="s">
        <v>294</v>
      </c>
      <c r="N58" s="53">
        <v>123533.87122334231</v>
      </c>
      <c r="O58" s="55">
        <v>11</v>
      </c>
      <c r="P58" s="56">
        <v>5.3768101651822258E-5</v>
      </c>
      <c r="Q58" s="57">
        <v>0.46769230769230768</v>
      </c>
      <c r="R58" s="53">
        <v>135</v>
      </c>
      <c r="S58" s="56">
        <v>0.78034682080924855</v>
      </c>
      <c r="T58" s="58">
        <v>0.24277456647398843</v>
      </c>
      <c r="U58" s="53">
        <v>360281</v>
      </c>
      <c r="V58" s="53">
        <v>4711</v>
      </c>
      <c r="W58" s="53">
        <v>6409143</v>
      </c>
      <c r="X58" s="58">
        <v>0.10767028408798064</v>
      </c>
      <c r="Y58" s="58" t="s">
        <v>294</v>
      </c>
      <c r="Z58" s="53">
        <v>130986.74657885742</v>
      </c>
      <c r="AA58" s="55">
        <v>32</v>
      </c>
      <c r="AB58" s="56">
        <v>5.6948643523790934E-2</v>
      </c>
      <c r="AC58" s="57">
        <v>1.2907132211116955E-2</v>
      </c>
      <c r="AD58" s="53">
        <v>352779</v>
      </c>
      <c r="AE58" s="56">
        <v>0.97917736433506064</v>
      </c>
      <c r="AF58" s="59">
        <v>10</v>
      </c>
      <c r="AG58" s="58">
        <v>0.86625162026307245</v>
      </c>
      <c r="AH58" s="53">
        <v>173</v>
      </c>
      <c r="AI58" s="56">
        <v>0</v>
      </c>
      <c r="AJ58" s="56">
        <v>0.99530516431924887</v>
      </c>
      <c r="AK58" s="56">
        <v>4.6948356807511738E-3</v>
      </c>
      <c r="AL58" s="56">
        <v>1</v>
      </c>
      <c r="AM58" s="56">
        <v>0</v>
      </c>
      <c r="AN58" s="56">
        <v>0</v>
      </c>
      <c r="AO58" s="58">
        <v>6.7060921061354757E-3</v>
      </c>
      <c r="AP58" s="58">
        <v>5.266757360707813E-3</v>
      </c>
      <c r="AQ58" s="58">
        <v>6.2811565304087737E-3</v>
      </c>
      <c r="AR58" s="59" t="s">
        <v>317</v>
      </c>
      <c r="AS58" s="59" t="s">
        <v>304</v>
      </c>
      <c r="AT58" s="59" t="s">
        <v>309</v>
      </c>
    </row>
    <row r="59" spans="1:46" x14ac:dyDescent="0.25">
      <c r="A59">
        <f>--SUBTOTAL(103,$B$8:B59)</f>
        <v>52</v>
      </c>
      <c r="B59" t="s">
        <v>54</v>
      </c>
      <c r="C59" t="s">
        <v>285</v>
      </c>
      <c r="D59" t="s">
        <v>293</v>
      </c>
      <c r="E59" t="s">
        <v>278</v>
      </c>
      <c r="F59" t="s">
        <v>271</v>
      </c>
      <c r="G59" s="52">
        <v>9.5378229999999995</v>
      </c>
      <c r="H59" s="53">
        <v>568892</v>
      </c>
      <c r="I59" s="53">
        <v>1298</v>
      </c>
      <c r="J59" s="53">
        <v>384</v>
      </c>
      <c r="K59" s="53">
        <v>570574</v>
      </c>
      <c r="L59" s="54">
        <v>9.5853477872494749E-3</v>
      </c>
      <c r="M59" s="54" t="s">
        <v>295</v>
      </c>
      <c r="N59" s="53">
        <v>59822.246648947046</v>
      </c>
      <c r="O59" s="55">
        <v>7</v>
      </c>
      <c r="P59" s="56">
        <v>2.947908597307273E-3</v>
      </c>
      <c r="Q59" s="57">
        <v>0.22829964328180738</v>
      </c>
      <c r="R59" s="53">
        <v>1229</v>
      </c>
      <c r="S59" s="56">
        <v>0.94684129429892139</v>
      </c>
      <c r="T59" s="58">
        <v>0.48767334360554698</v>
      </c>
      <c r="U59" s="53">
        <v>10509</v>
      </c>
      <c r="V59" s="53">
        <v>4376</v>
      </c>
      <c r="W59" s="53">
        <v>583777</v>
      </c>
      <c r="X59" s="58">
        <v>9.807151351441069E-3</v>
      </c>
      <c r="Y59" s="58" t="s">
        <v>295</v>
      </c>
      <c r="Z59" s="53">
        <v>61206.524801309482</v>
      </c>
      <c r="AA59" s="55">
        <v>29</v>
      </c>
      <c r="AB59" s="56">
        <v>2.5497749997002279E-2</v>
      </c>
      <c r="AC59" s="57">
        <v>0.2939872354719516</v>
      </c>
      <c r="AD59" s="53">
        <v>9974</v>
      </c>
      <c r="AE59" s="56">
        <v>0.94909125511466363</v>
      </c>
      <c r="AF59" s="59">
        <v>15</v>
      </c>
      <c r="AG59" s="58">
        <v>0.14939575601865068</v>
      </c>
      <c r="AH59" s="53">
        <v>1298</v>
      </c>
      <c r="AI59" s="56">
        <v>0</v>
      </c>
      <c r="AJ59" s="56">
        <v>1</v>
      </c>
      <c r="AK59" s="56">
        <v>0</v>
      </c>
      <c r="AL59" s="56">
        <v>1</v>
      </c>
      <c r="AM59" s="56">
        <v>0</v>
      </c>
      <c r="AN59" s="56">
        <v>0</v>
      </c>
      <c r="AO59" s="58">
        <v>1.2513327917630433E-3</v>
      </c>
      <c r="AP59" s="58">
        <v>1.7379886518030981E-6</v>
      </c>
      <c r="AQ59" s="58">
        <v>7.9760717846460614E-4</v>
      </c>
      <c r="AR59" s="59" t="s">
        <v>306</v>
      </c>
      <c r="AS59" s="59" t="s">
        <v>315</v>
      </c>
      <c r="AT59" s="59" t="s">
        <v>309</v>
      </c>
    </row>
    <row r="60" spans="1:46" x14ac:dyDescent="0.25">
      <c r="A60">
        <f>--SUBTOTAL(103,$B$8:B60)</f>
        <v>53</v>
      </c>
      <c r="B60" t="s">
        <v>159</v>
      </c>
      <c r="C60" t="s">
        <v>280</v>
      </c>
      <c r="D60" t="s">
        <v>291</v>
      </c>
      <c r="E60" t="s">
        <v>310</v>
      </c>
      <c r="F60" t="s">
        <v>270</v>
      </c>
      <c r="G60" s="52">
        <v>16.829143999999999</v>
      </c>
      <c r="H60" s="53">
        <v>0</v>
      </c>
      <c r="I60" s="53">
        <v>5871</v>
      </c>
      <c r="J60" s="53">
        <v>14489</v>
      </c>
      <c r="K60" s="53">
        <v>20360</v>
      </c>
      <c r="L60" s="54">
        <v>3.4203745867915347E-4</v>
      </c>
      <c r="M60" s="54" t="s">
        <v>297</v>
      </c>
      <c r="N60" s="53">
        <v>1209.8060364805247</v>
      </c>
      <c r="O60" s="55">
        <v>4</v>
      </c>
      <c r="P60" s="56">
        <v>1</v>
      </c>
      <c r="Q60" s="57">
        <v>0.7116404715127701</v>
      </c>
      <c r="R60" s="53">
        <v>5790</v>
      </c>
      <c r="S60" s="56">
        <v>0.9862033725089423</v>
      </c>
      <c r="T60" s="58">
        <v>0</v>
      </c>
      <c r="U60" s="53">
        <v>345</v>
      </c>
      <c r="V60" s="53">
        <v>3890</v>
      </c>
      <c r="W60" s="53">
        <v>4235</v>
      </c>
      <c r="X60" s="58">
        <v>7.1145807343134333E-5</v>
      </c>
      <c r="Y60" s="58" t="s">
        <v>298</v>
      </c>
      <c r="Z60" s="53">
        <v>251.64678607539398</v>
      </c>
      <c r="AA60" s="55">
        <v>5</v>
      </c>
      <c r="AB60" s="56">
        <v>1</v>
      </c>
      <c r="AC60" s="57">
        <v>0.91853600944510039</v>
      </c>
      <c r="AD60" s="53">
        <v>192</v>
      </c>
      <c r="AE60" s="56">
        <v>0.55652173913043479</v>
      </c>
      <c r="AF60" s="59">
        <v>13</v>
      </c>
      <c r="AG60" s="58">
        <v>0</v>
      </c>
      <c r="AH60" s="53">
        <v>5871</v>
      </c>
      <c r="AI60" s="56">
        <v>1</v>
      </c>
      <c r="AJ60" s="56">
        <v>0</v>
      </c>
      <c r="AK60" s="56">
        <v>0</v>
      </c>
      <c r="AL60" s="56">
        <v>0</v>
      </c>
      <c r="AM60" s="56">
        <v>1</v>
      </c>
      <c r="AN60" s="56">
        <v>0</v>
      </c>
      <c r="AO60" s="58">
        <v>1.0844855005867891E-3</v>
      </c>
      <c r="AP60" s="58">
        <v>1.6981887116768072E-2</v>
      </c>
      <c r="AQ60" s="58">
        <v>3.9880358923230306E-3</v>
      </c>
      <c r="AR60" s="59" t="s">
        <v>311</v>
      </c>
      <c r="AS60" s="59" t="s">
        <v>304</v>
      </c>
      <c r="AT60" s="59" t="s">
        <v>318</v>
      </c>
    </row>
    <row r="61" spans="1:46" x14ac:dyDescent="0.25">
      <c r="A61">
        <f>--SUBTOTAL(103,$B$8:B61)</f>
        <v>54</v>
      </c>
      <c r="B61" t="s">
        <v>153</v>
      </c>
      <c r="C61" t="s">
        <v>279</v>
      </c>
      <c r="D61" t="s">
        <v>293</v>
      </c>
      <c r="E61" t="s">
        <v>310</v>
      </c>
      <c r="F61" t="s">
        <v>269</v>
      </c>
      <c r="G61" s="52">
        <v>6.2534520000000002</v>
      </c>
      <c r="H61" s="53">
        <v>400000</v>
      </c>
      <c r="I61" s="53">
        <v>27954</v>
      </c>
      <c r="J61" s="53">
        <v>8881</v>
      </c>
      <c r="K61" s="53">
        <v>436835</v>
      </c>
      <c r="L61" s="54">
        <v>7.3386018301624762E-3</v>
      </c>
      <c r="M61" s="54" t="s">
        <v>296</v>
      </c>
      <c r="N61" s="53">
        <v>69855.017676636839</v>
      </c>
      <c r="O61" s="55">
        <v>10</v>
      </c>
      <c r="P61" s="56">
        <v>8.4322455847173419E-2</v>
      </c>
      <c r="Q61" s="57">
        <v>0.24110221256956699</v>
      </c>
      <c r="R61" s="53">
        <v>6588</v>
      </c>
      <c r="S61" s="56">
        <v>0.23567289117836446</v>
      </c>
      <c r="T61" s="58">
        <v>2.4254131787937325E-2</v>
      </c>
      <c r="U61" s="53">
        <v>4158</v>
      </c>
      <c r="V61" s="53">
        <v>3854</v>
      </c>
      <c r="W61" s="53">
        <v>408012</v>
      </c>
      <c r="X61" s="58">
        <v>6.8543903531728279E-3</v>
      </c>
      <c r="Y61" s="58" t="s">
        <v>296</v>
      </c>
      <c r="Z61" s="53">
        <v>65245.883393683995</v>
      </c>
      <c r="AA61" s="55">
        <v>25</v>
      </c>
      <c r="AB61" s="56">
        <v>1.9636677352626884E-2</v>
      </c>
      <c r="AC61" s="57">
        <v>0.48102845731402893</v>
      </c>
      <c r="AD61" s="53">
        <v>2111</v>
      </c>
      <c r="AE61" s="56">
        <v>0.50769600769600765</v>
      </c>
      <c r="AF61" s="59">
        <v>16</v>
      </c>
      <c r="AG61" s="58">
        <v>0</v>
      </c>
      <c r="AH61" s="53">
        <v>27954</v>
      </c>
      <c r="AI61" s="56">
        <v>0</v>
      </c>
      <c r="AJ61" s="56">
        <v>1</v>
      </c>
      <c r="AK61" s="56">
        <v>0</v>
      </c>
      <c r="AL61" s="56">
        <v>1</v>
      </c>
      <c r="AM61" s="56">
        <v>0</v>
      </c>
      <c r="AN61" s="56">
        <v>0</v>
      </c>
      <c r="AO61" s="58">
        <v>2.6912779964180212E-3</v>
      </c>
      <c r="AP61" s="58">
        <v>1.620674417806389E-4</v>
      </c>
      <c r="AQ61" s="58">
        <v>7.2033898305084746E-3</v>
      </c>
      <c r="AR61" s="59" t="s">
        <v>317</v>
      </c>
      <c r="AS61" s="59" t="s">
        <v>312</v>
      </c>
      <c r="AT61" s="59" t="s">
        <v>305</v>
      </c>
    </row>
    <row r="62" spans="1:46" x14ac:dyDescent="0.25">
      <c r="A62">
        <f>--SUBTOTAL(103,$B$8:B62)</f>
        <v>55</v>
      </c>
      <c r="B62" t="s">
        <v>150</v>
      </c>
      <c r="C62" t="s">
        <v>284</v>
      </c>
      <c r="D62" t="s">
        <v>293</v>
      </c>
      <c r="E62" t="s">
        <v>278</v>
      </c>
      <c r="F62" t="s">
        <v>270</v>
      </c>
      <c r="G62" s="52">
        <v>4.5103010000000001</v>
      </c>
      <c r="H62" s="53">
        <v>19719</v>
      </c>
      <c r="I62" s="53">
        <v>1606693</v>
      </c>
      <c r="J62" s="53">
        <v>7415</v>
      </c>
      <c r="K62" s="53">
        <v>1633827</v>
      </c>
      <c r="L62" s="54">
        <v>2.7447447691620101E-2</v>
      </c>
      <c r="M62" s="54" t="s">
        <v>295</v>
      </c>
      <c r="N62" s="53">
        <v>362243.45115769433</v>
      </c>
      <c r="O62" s="55">
        <v>17</v>
      </c>
      <c r="P62" s="56">
        <v>0.98793079071407197</v>
      </c>
      <c r="Q62" s="57">
        <v>4.593868563937481E-3</v>
      </c>
      <c r="R62" s="53">
        <v>457973</v>
      </c>
      <c r="S62" s="56">
        <v>0.28504076385470029</v>
      </c>
      <c r="T62" s="58">
        <v>0.99593575126050837</v>
      </c>
      <c r="U62" s="53">
        <v>4246</v>
      </c>
      <c r="V62" s="53">
        <v>3776</v>
      </c>
      <c r="W62" s="53">
        <v>27741</v>
      </c>
      <c r="X62" s="58">
        <v>4.6603443719147334E-4</v>
      </c>
      <c r="Y62" s="58" t="s">
        <v>297</v>
      </c>
      <c r="Z62" s="53">
        <v>6150.5872889636412</v>
      </c>
      <c r="AA62" s="55">
        <v>32</v>
      </c>
      <c r="AB62" s="56">
        <v>0.28917486752460259</v>
      </c>
      <c r="AC62" s="57">
        <v>0.47070555971079531</v>
      </c>
      <c r="AD62" s="53">
        <v>3361</v>
      </c>
      <c r="AE62" s="56">
        <v>0.7915685350918511</v>
      </c>
      <c r="AF62" s="59">
        <v>25</v>
      </c>
      <c r="AG62" s="58">
        <v>5.1813471502590676E-3</v>
      </c>
      <c r="AH62" s="53">
        <v>1154024</v>
      </c>
      <c r="AI62" s="56">
        <v>0</v>
      </c>
      <c r="AJ62" s="56">
        <v>1</v>
      </c>
      <c r="AK62" s="56">
        <v>0</v>
      </c>
      <c r="AL62" s="56">
        <v>1</v>
      </c>
      <c r="AM62" s="56">
        <v>0</v>
      </c>
      <c r="AN62" s="56">
        <v>0</v>
      </c>
      <c r="AO62" s="58">
        <v>0.11185384546551284</v>
      </c>
      <c r="AP62" s="58">
        <v>6.4295369433385291E-2</v>
      </c>
      <c r="AQ62" s="58">
        <v>2.7318045862412762E-2</v>
      </c>
      <c r="AR62" s="59" t="s">
        <v>320</v>
      </c>
      <c r="AS62" s="59" t="s">
        <v>308</v>
      </c>
      <c r="AT62" s="59" t="s">
        <v>314</v>
      </c>
    </row>
    <row r="63" spans="1:46" x14ac:dyDescent="0.25">
      <c r="A63">
        <f>--SUBTOTAL(103,$B$8:B63)</f>
        <v>56</v>
      </c>
      <c r="B63" t="s">
        <v>225</v>
      </c>
      <c r="C63" t="s">
        <v>280</v>
      </c>
      <c r="D63" t="s">
        <v>290</v>
      </c>
      <c r="E63" t="s">
        <v>302</v>
      </c>
      <c r="F63" t="s">
        <v>267</v>
      </c>
      <c r="G63" s="52">
        <v>11.738718</v>
      </c>
      <c r="H63" s="53">
        <v>1498200</v>
      </c>
      <c r="I63" s="53">
        <v>248152</v>
      </c>
      <c r="J63" s="53">
        <v>123</v>
      </c>
      <c r="K63" s="53">
        <v>1746475</v>
      </c>
      <c r="L63" s="54">
        <v>2.9339875768500716E-2</v>
      </c>
      <c r="M63" s="54" t="s">
        <v>295</v>
      </c>
      <c r="N63" s="53">
        <v>148779.02339931839</v>
      </c>
      <c r="O63" s="55">
        <v>4</v>
      </c>
      <c r="P63" s="56">
        <v>0.14215777494667831</v>
      </c>
      <c r="Q63" s="57">
        <v>4.9541838686939889E-4</v>
      </c>
      <c r="R63" s="53">
        <v>96703</v>
      </c>
      <c r="S63" s="56">
        <v>0.3896926077565363</v>
      </c>
      <c r="T63" s="58">
        <v>1</v>
      </c>
      <c r="U63" s="53">
        <v>616191</v>
      </c>
      <c r="V63" s="53">
        <v>3749</v>
      </c>
      <c r="W63" s="53">
        <v>2118140</v>
      </c>
      <c r="X63" s="58">
        <v>3.5583655340209339E-2</v>
      </c>
      <c r="Y63" s="58" t="s">
        <v>294</v>
      </c>
      <c r="Z63" s="53">
        <v>180440.48762394665</v>
      </c>
      <c r="AA63" s="55">
        <v>16</v>
      </c>
      <c r="AB63" s="56">
        <v>0.29268131473840259</v>
      </c>
      <c r="AC63" s="57">
        <v>6.0473594218795369E-3</v>
      </c>
      <c r="AD63" s="53">
        <v>1</v>
      </c>
      <c r="AE63" s="56">
        <v>1.6228734272327899E-6</v>
      </c>
      <c r="AF63" s="59">
        <v>3</v>
      </c>
      <c r="AG63" s="58">
        <v>0.99857187138403514</v>
      </c>
      <c r="AH63" s="53">
        <v>248152</v>
      </c>
      <c r="AI63" s="56">
        <v>0.96210387182049717</v>
      </c>
      <c r="AJ63" s="56">
        <v>3.2395467294239012E-2</v>
      </c>
      <c r="AK63" s="56">
        <v>5.5006608852638701E-3</v>
      </c>
      <c r="AL63" s="56">
        <v>5.600599632483317E-2</v>
      </c>
      <c r="AM63" s="56">
        <v>0.94399400367516684</v>
      </c>
      <c r="AN63" s="56">
        <v>0</v>
      </c>
      <c r="AO63" s="58">
        <v>5.2262201277314804E-2</v>
      </c>
      <c r="AP63" s="58">
        <v>0.10121176913775341</v>
      </c>
      <c r="AQ63" s="58">
        <v>7.8290129611166506E-2</v>
      </c>
      <c r="AR63" s="59" t="s">
        <v>322</v>
      </c>
      <c r="AS63" s="59" t="s">
        <v>315</v>
      </c>
      <c r="AT63" s="59" t="s">
        <v>313</v>
      </c>
    </row>
    <row r="64" spans="1:46" x14ac:dyDescent="0.25">
      <c r="A64">
        <f>--SUBTOTAL(103,$B$8:B64)</f>
        <v>57</v>
      </c>
      <c r="B64" t="s">
        <v>228</v>
      </c>
      <c r="C64" t="s">
        <v>284</v>
      </c>
      <c r="D64" t="s">
        <v>290</v>
      </c>
      <c r="E64" t="s">
        <v>310</v>
      </c>
      <c r="F64" t="s">
        <v>278</v>
      </c>
      <c r="G64" s="52">
        <v>4.2946819999999999</v>
      </c>
      <c r="H64" s="53">
        <v>275000</v>
      </c>
      <c r="I64" s="53">
        <v>2051102</v>
      </c>
      <c r="J64" s="53">
        <v>0</v>
      </c>
      <c r="K64" s="53">
        <v>2326102</v>
      </c>
      <c r="L64" s="54">
        <v>3.9077309268590189E-2</v>
      </c>
      <c r="M64" s="54" t="s">
        <v>294</v>
      </c>
      <c r="N64" s="53">
        <v>541623.80357847223</v>
      </c>
      <c r="O64" s="55">
        <v>1</v>
      </c>
      <c r="P64" s="56">
        <v>0.88177646552042854</v>
      </c>
      <c r="Q64" s="57">
        <v>0</v>
      </c>
      <c r="R64" s="53">
        <v>2051102</v>
      </c>
      <c r="S64" s="56">
        <v>1</v>
      </c>
      <c r="T64" s="58">
        <v>1</v>
      </c>
      <c r="U64" s="53">
        <v>97190</v>
      </c>
      <c r="V64" s="53">
        <v>3607</v>
      </c>
      <c r="W64" s="53">
        <v>375797</v>
      </c>
      <c r="X64" s="58">
        <v>6.3131950323796577E-3</v>
      </c>
      <c r="Y64" s="58" t="s">
        <v>296</v>
      </c>
      <c r="Z64" s="53" t="b">
        <v>0</v>
      </c>
      <c r="AA64" s="55">
        <v>60</v>
      </c>
      <c r="AB64" s="56">
        <v>0.26822193897237073</v>
      </c>
      <c r="AC64" s="57">
        <v>3.5784795182396301E-2</v>
      </c>
      <c r="AD64" s="53">
        <v>91267</v>
      </c>
      <c r="AE64" s="56">
        <v>0.93905751620537092</v>
      </c>
      <c r="AF64" s="59">
        <v>24</v>
      </c>
      <c r="AG64" s="58">
        <v>0.7204753575470727</v>
      </c>
      <c r="AH64" s="53">
        <v>0</v>
      </c>
      <c r="AI64" s="56">
        <v>0</v>
      </c>
      <c r="AJ64" s="56">
        <v>0</v>
      </c>
      <c r="AK64" s="56">
        <v>0</v>
      </c>
      <c r="AL64" s="56">
        <v>0</v>
      </c>
      <c r="AM64" s="56">
        <v>0</v>
      </c>
      <c r="AN64" s="56">
        <v>0</v>
      </c>
      <c r="AO64" s="58">
        <v>0</v>
      </c>
      <c r="AP64" s="58">
        <v>1.9532168214707643E-2</v>
      </c>
      <c r="AQ64" s="58">
        <v>4.8828514456630112E-2</v>
      </c>
      <c r="AR64" s="59" t="s">
        <v>303</v>
      </c>
      <c r="AS64" s="59" t="s">
        <v>315</v>
      </c>
      <c r="AT64" s="59" t="s">
        <v>309</v>
      </c>
    </row>
    <row r="65" spans="1:46" x14ac:dyDescent="0.25">
      <c r="A65">
        <f>--SUBTOTAL(103,$B$8:B65)</f>
        <v>58</v>
      </c>
      <c r="B65" t="s">
        <v>85</v>
      </c>
      <c r="C65" t="s">
        <v>280</v>
      </c>
      <c r="D65" t="s">
        <v>290</v>
      </c>
      <c r="E65" t="s">
        <v>310</v>
      </c>
      <c r="F65" t="s">
        <v>269</v>
      </c>
      <c r="G65" s="52">
        <v>4.5585940000000003</v>
      </c>
      <c r="H65" s="53">
        <v>7800</v>
      </c>
      <c r="I65" s="53">
        <v>54827</v>
      </c>
      <c r="J65" s="53">
        <v>3192</v>
      </c>
      <c r="K65" s="53">
        <v>65819</v>
      </c>
      <c r="L65" s="54">
        <v>1.1057251224363066E-3</v>
      </c>
      <c r="M65" s="54" t="s">
        <v>299</v>
      </c>
      <c r="N65" s="53">
        <v>14438.443081353593</v>
      </c>
      <c r="O65" s="55">
        <v>9</v>
      </c>
      <c r="P65" s="56">
        <v>0.88149318585818681</v>
      </c>
      <c r="Q65" s="57">
        <v>5.5016460125131422E-2</v>
      </c>
      <c r="R65" s="53">
        <v>32339</v>
      </c>
      <c r="S65" s="56">
        <v>0.58983712404472244</v>
      </c>
      <c r="T65" s="58">
        <v>0.83057617597169275</v>
      </c>
      <c r="U65" s="53">
        <v>14435</v>
      </c>
      <c r="V65" s="53">
        <v>3381</v>
      </c>
      <c r="W65" s="53">
        <v>25616</v>
      </c>
      <c r="X65" s="58">
        <v>4.3033553740300567E-4</v>
      </c>
      <c r="Y65" s="58" t="s">
        <v>297</v>
      </c>
      <c r="Z65" s="53">
        <v>5619.2764698940064</v>
      </c>
      <c r="AA65" s="55">
        <v>48</v>
      </c>
      <c r="AB65" s="56">
        <v>0.69550281074328546</v>
      </c>
      <c r="AC65" s="57">
        <v>0.18977323753929051</v>
      </c>
      <c r="AD65" s="53">
        <v>10208</v>
      </c>
      <c r="AE65" s="56">
        <v>0.70717007273986843</v>
      </c>
      <c r="AF65" s="59">
        <v>18</v>
      </c>
      <c r="AG65" s="58">
        <v>6.4565292691375134E-2</v>
      </c>
      <c r="AH65" s="53">
        <v>54827</v>
      </c>
      <c r="AI65" s="56">
        <v>3.4280296123409067E-3</v>
      </c>
      <c r="AJ65" s="56">
        <v>0.9965719703876591</v>
      </c>
      <c r="AK65" s="56">
        <v>0</v>
      </c>
      <c r="AL65" s="56">
        <v>0.18485832026548996</v>
      </c>
      <c r="AM65" s="56">
        <v>0.81514167973451002</v>
      </c>
      <c r="AN65" s="56">
        <v>0</v>
      </c>
      <c r="AO65" s="58">
        <v>5.0380345915906994E-3</v>
      </c>
      <c r="AP65" s="58">
        <v>1.724519239751624E-3</v>
      </c>
      <c r="AQ65" s="58">
        <v>2.2432701894317049E-4</v>
      </c>
      <c r="AR65" s="59" t="s">
        <v>306</v>
      </c>
      <c r="AS65" s="59" t="s">
        <v>319</v>
      </c>
      <c r="AT65" s="59" t="s">
        <v>313</v>
      </c>
    </row>
    <row r="66" spans="1:46" x14ac:dyDescent="0.25">
      <c r="A66">
        <f>--SUBTOTAL(103,$B$8:B66)</f>
        <v>59</v>
      </c>
      <c r="B66" t="s">
        <v>80</v>
      </c>
      <c r="C66" t="s">
        <v>280</v>
      </c>
      <c r="D66" t="s">
        <v>291</v>
      </c>
      <c r="E66" t="s">
        <v>302</v>
      </c>
      <c r="F66" t="s">
        <v>268</v>
      </c>
      <c r="G66" s="52">
        <v>13.211145999999999</v>
      </c>
      <c r="H66" s="53">
        <v>71000</v>
      </c>
      <c r="I66" s="53">
        <v>452877</v>
      </c>
      <c r="J66" s="53">
        <v>1783</v>
      </c>
      <c r="K66" s="53">
        <v>525660</v>
      </c>
      <c r="L66" s="54">
        <v>8.8308158413204236E-3</v>
      </c>
      <c r="M66" s="54" t="s">
        <v>295</v>
      </c>
      <c r="N66" s="53">
        <v>39789.129572862192</v>
      </c>
      <c r="O66" s="55">
        <v>12</v>
      </c>
      <c r="P66" s="56">
        <v>0.86493170490431082</v>
      </c>
      <c r="Q66" s="57">
        <v>3.921611753838033E-3</v>
      </c>
      <c r="R66" s="53">
        <v>364442</v>
      </c>
      <c r="S66" s="56">
        <v>0.80472622809283756</v>
      </c>
      <c r="T66" s="58">
        <v>0.99901076892842866</v>
      </c>
      <c r="U66" s="53">
        <v>48211</v>
      </c>
      <c r="V66" s="53">
        <v>3262</v>
      </c>
      <c r="W66" s="53">
        <v>122473</v>
      </c>
      <c r="X66" s="58">
        <v>2.057482990020234E-3</v>
      </c>
      <c r="Y66" s="58" t="s">
        <v>299</v>
      </c>
      <c r="Z66" s="53">
        <v>9270.4296811192617</v>
      </c>
      <c r="AA66" s="55">
        <v>31</v>
      </c>
      <c r="AB66" s="56">
        <v>0.4202803883304892</v>
      </c>
      <c r="AC66" s="57">
        <v>6.3373030520855592E-2</v>
      </c>
      <c r="AD66" s="53">
        <v>37298</v>
      </c>
      <c r="AE66" s="56">
        <v>0.77364087034079354</v>
      </c>
      <c r="AF66" s="59">
        <v>31</v>
      </c>
      <c r="AG66" s="58">
        <v>0.92377258302047249</v>
      </c>
      <c r="AH66" s="53">
        <v>452877</v>
      </c>
      <c r="AI66" s="56">
        <v>0.97247276974676367</v>
      </c>
      <c r="AJ66" s="56">
        <v>2.7527230253236386E-2</v>
      </c>
      <c r="AK66" s="56">
        <v>0</v>
      </c>
      <c r="AL66" s="56">
        <v>6.0720207905991868E-3</v>
      </c>
      <c r="AM66" s="56">
        <v>0.99392797920940079</v>
      </c>
      <c r="AN66" s="56">
        <v>0</v>
      </c>
      <c r="AO66" s="58">
        <v>3.0975280129175511E-2</v>
      </c>
      <c r="AP66" s="58">
        <v>2.511936723309165E-2</v>
      </c>
      <c r="AQ66" s="58">
        <v>5.3090727816550347E-3</v>
      </c>
      <c r="AR66" s="59" t="s">
        <v>317</v>
      </c>
      <c r="AS66" s="59" t="s">
        <v>304</v>
      </c>
      <c r="AT66" s="59" t="s">
        <v>313</v>
      </c>
    </row>
    <row r="67" spans="1:46" x14ac:dyDescent="0.25">
      <c r="A67">
        <f>--SUBTOTAL(103,$B$8:B67)</f>
        <v>60</v>
      </c>
      <c r="B67" t="s">
        <v>173</v>
      </c>
      <c r="C67" t="s">
        <v>279</v>
      </c>
      <c r="D67" t="s">
        <v>290</v>
      </c>
      <c r="E67" t="s">
        <v>278</v>
      </c>
      <c r="F67" t="s">
        <v>271</v>
      </c>
      <c r="G67" s="52">
        <v>33.492908999999997</v>
      </c>
      <c r="H67" s="53">
        <v>0</v>
      </c>
      <c r="I67" s="53">
        <v>1200</v>
      </c>
      <c r="J67" s="53">
        <v>1807</v>
      </c>
      <c r="K67" s="53">
        <v>3007</v>
      </c>
      <c r="L67" s="54">
        <v>5.0516043135963384E-5</v>
      </c>
      <c r="M67" s="54" t="s">
        <v>298</v>
      </c>
      <c r="N67" s="53">
        <v>89.780197951751532</v>
      </c>
      <c r="O67" s="55">
        <v>11</v>
      </c>
      <c r="P67" s="56">
        <v>1</v>
      </c>
      <c r="Q67" s="57">
        <v>0.60093116062520779</v>
      </c>
      <c r="R67" s="53">
        <v>529</v>
      </c>
      <c r="S67" s="56">
        <v>0.44083333333333335</v>
      </c>
      <c r="T67" s="58">
        <v>0</v>
      </c>
      <c r="U67" s="53">
        <v>1501</v>
      </c>
      <c r="V67" s="53">
        <v>3196</v>
      </c>
      <c r="W67" s="53">
        <v>4697</v>
      </c>
      <c r="X67" s="58">
        <v>7.8907168144203525E-5</v>
      </c>
      <c r="Y67" s="58" t="s">
        <v>298</v>
      </c>
      <c r="Z67" s="53">
        <v>140.23863976700264</v>
      </c>
      <c r="AA67" s="55">
        <v>23</v>
      </c>
      <c r="AB67" s="56">
        <v>1</v>
      </c>
      <c r="AC67" s="57">
        <v>0.68043431977858204</v>
      </c>
      <c r="AD67" s="53">
        <v>974</v>
      </c>
      <c r="AE67" s="56">
        <v>0.64890073284477012</v>
      </c>
      <c r="AF67" s="59">
        <v>13</v>
      </c>
      <c r="AG67" s="58">
        <v>2.6648900732844771E-2</v>
      </c>
      <c r="AH67" s="53">
        <v>1200</v>
      </c>
      <c r="AI67" s="56">
        <v>0</v>
      </c>
      <c r="AJ67" s="56">
        <v>1</v>
      </c>
      <c r="AK67" s="56">
        <v>0</v>
      </c>
      <c r="AL67" s="56">
        <v>1</v>
      </c>
      <c r="AM67" s="56">
        <v>0</v>
      </c>
      <c r="AN67" s="56">
        <v>0</v>
      </c>
      <c r="AO67" s="58">
        <v>1.0371361047015568E-3</v>
      </c>
      <c r="AP67" s="58">
        <v>8.6030438264253354E-5</v>
      </c>
      <c r="AQ67" s="58">
        <v>6.2313060817547358E-4</v>
      </c>
      <c r="AR67" s="59" t="s">
        <v>306</v>
      </c>
      <c r="AS67" s="59" t="s">
        <v>278</v>
      </c>
      <c r="AT67" s="59" t="s">
        <v>305</v>
      </c>
    </row>
    <row r="68" spans="1:46" x14ac:dyDescent="0.25">
      <c r="A68">
        <f>--SUBTOTAL(103,$B$8:B68)</f>
        <v>61</v>
      </c>
      <c r="B68" t="s">
        <v>217</v>
      </c>
      <c r="C68" t="s">
        <v>280</v>
      </c>
      <c r="D68" t="s">
        <v>291</v>
      </c>
      <c r="E68" t="s">
        <v>302</v>
      </c>
      <c r="F68" t="s">
        <v>269</v>
      </c>
      <c r="G68" s="52">
        <v>6.2053820000000002</v>
      </c>
      <c r="H68" s="53">
        <v>0</v>
      </c>
      <c r="I68" s="53">
        <v>1371</v>
      </c>
      <c r="J68" s="53">
        <v>7</v>
      </c>
      <c r="K68" s="53">
        <v>1378</v>
      </c>
      <c r="L68" s="54">
        <v>2.3149686545180428E-5</v>
      </c>
      <c r="M68" s="54" t="s">
        <v>298</v>
      </c>
      <c r="N68" s="53">
        <v>222.06529751109602</v>
      </c>
      <c r="O68" s="55">
        <v>3</v>
      </c>
      <c r="P68" s="56">
        <v>1</v>
      </c>
      <c r="Q68" s="57">
        <v>5.0798258345428155E-3</v>
      </c>
      <c r="R68" s="53">
        <v>1366</v>
      </c>
      <c r="S68" s="56">
        <v>0.99635302698760031</v>
      </c>
      <c r="T68" s="58">
        <v>0.96717724288840268</v>
      </c>
      <c r="U68" s="53">
        <v>4947</v>
      </c>
      <c r="V68" s="53">
        <v>3128</v>
      </c>
      <c r="W68" s="53">
        <v>8075</v>
      </c>
      <c r="X68" s="58">
        <v>1.3565581919617703E-4</v>
      </c>
      <c r="Y68" s="58" t="s">
        <v>300</v>
      </c>
      <c r="Z68" s="53">
        <v>1301.2897513803341</v>
      </c>
      <c r="AA68" s="55">
        <v>32</v>
      </c>
      <c r="AB68" s="56">
        <v>1</v>
      </c>
      <c r="AC68" s="57">
        <v>0.38736842105263158</v>
      </c>
      <c r="AD68" s="53">
        <v>4537</v>
      </c>
      <c r="AE68" s="56">
        <v>0.91712148777036584</v>
      </c>
      <c r="AF68" s="59">
        <v>13</v>
      </c>
      <c r="AG68" s="58">
        <v>0.11946634323832626</v>
      </c>
      <c r="AH68" s="53">
        <v>1371</v>
      </c>
      <c r="AI68" s="56">
        <v>0</v>
      </c>
      <c r="AJ68" s="56">
        <v>1</v>
      </c>
      <c r="AK68" s="56">
        <v>0</v>
      </c>
      <c r="AL68" s="56">
        <v>0.49416909620991256</v>
      </c>
      <c r="AM68" s="56">
        <v>0.50583090379008744</v>
      </c>
      <c r="AN68" s="56">
        <v>0</v>
      </c>
      <c r="AO68" s="58">
        <v>0</v>
      </c>
      <c r="AP68" s="58">
        <v>7.4944243151564343E-3</v>
      </c>
      <c r="AQ68" s="58">
        <v>2.4925224327018942E-2</v>
      </c>
      <c r="AR68" s="59" t="s">
        <v>320</v>
      </c>
      <c r="AS68" s="59" t="s">
        <v>315</v>
      </c>
      <c r="AT68" s="59" t="s">
        <v>321</v>
      </c>
    </row>
    <row r="69" spans="1:46" x14ac:dyDescent="0.25">
      <c r="A69">
        <f>--SUBTOTAL(103,$B$8:B69)</f>
        <v>62</v>
      </c>
      <c r="B69" t="s">
        <v>261</v>
      </c>
      <c r="C69" t="s">
        <v>283</v>
      </c>
      <c r="D69" t="s">
        <v>290</v>
      </c>
      <c r="E69" t="s">
        <v>278</v>
      </c>
      <c r="F69" t="s">
        <v>271</v>
      </c>
      <c r="G69" s="52">
        <v>90.73</v>
      </c>
      <c r="H69" s="53">
        <v>0</v>
      </c>
      <c r="I69" s="53">
        <v>0</v>
      </c>
      <c r="J69" s="53">
        <v>0</v>
      </c>
      <c r="K69" s="53">
        <v>0</v>
      </c>
      <c r="L69" s="54">
        <v>0</v>
      </c>
      <c r="M69" s="54" t="s">
        <v>301</v>
      </c>
      <c r="N69" s="53">
        <v>0</v>
      </c>
      <c r="O69" s="55">
        <v>0</v>
      </c>
      <c r="P69" s="56">
        <v>0</v>
      </c>
      <c r="Q69" s="57">
        <v>0</v>
      </c>
      <c r="R69" s="53">
        <v>0</v>
      </c>
      <c r="S69" s="56">
        <v>0</v>
      </c>
      <c r="T69" s="58">
        <v>0</v>
      </c>
      <c r="U69" s="53">
        <v>313392</v>
      </c>
      <c r="V69" s="53">
        <v>3117</v>
      </c>
      <c r="W69" s="53">
        <v>316509</v>
      </c>
      <c r="X69" s="58">
        <v>5.3171873285402845E-3</v>
      </c>
      <c r="Y69" s="58" t="s">
        <v>296</v>
      </c>
      <c r="Z69" s="53">
        <v>3488.4712884382229</v>
      </c>
      <c r="AA69" s="55">
        <v>28</v>
      </c>
      <c r="AB69" s="56">
        <v>1</v>
      </c>
      <c r="AC69" s="57">
        <v>9.8480611925727234E-3</v>
      </c>
      <c r="AD69" s="53">
        <v>313306</v>
      </c>
      <c r="AE69" s="56">
        <v>0.99972558329504269</v>
      </c>
      <c r="AF69" s="59">
        <v>37</v>
      </c>
      <c r="AG69" s="58">
        <v>0.96023191402460817</v>
      </c>
      <c r="AH69" s="53">
        <v>0</v>
      </c>
      <c r="AI69" s="56">
        <v>0</v>
      </c>
      <c r="AJ69" s="56">
        <v>0</v>
      </c>
      <c r="AK69" s="56">
        <v>0</v>
      </c>
      <c r="AL69" s="56">
        <v>0</v>
      </c>
      <c r="AM69" s="56">
        <v>0</v>
      </c>
      <c r="AN69" s="56">
        <v>0</v>
      </c>
      <c r="AO69" s="58">
        <v>8.3324855372918618E-5</v>
      </c>
      <c r="AP69" s="58">
        <v>0</v>
      </c>
      <c r="AQ69" s="58">
        <v>2.2931206380857427E-3</v>
      </c>
      <c r="AR69" s="59" t="s">
        <v>311</v>
      </c>
      <c r="AS69" s="59" t="s">
        <v>304</v>
      </c>
      <c r="AT69" s="59" t="s">
        <v>321</v>
      </c>
    </row>
    <row r="70" spans="1:46" x14ac:dyDescent="0.25">
      <c r="A70">
        <f>--SUBTOTAL(103,$B$8:B70)</f>
        <v>63</v>
      </c>
      <c r="B70" t="s">
        <v>143</v>
      </c>
      <c r="C70" t="s">
        <v>280</v>
      </c>
      <c r="D70" t="s">
        <v>291</v>
      </c>
      <c r="E70" t="s">
        <v>316</v>
      </c>
      <c r="F70" t="s">
        <v>269</v>
      </c>
      <c r="G70" s="52">
        <v>45.54598</v>
      </c>
      <c r="H70" s="53">
        <v>309200</v>
      </c>
      <c r="I70" s="53">
        <v>551336</v>
      </c>
      <c r="J70" s="53">
        <v>33991</v>
      </c>
      <c r="K70" s="53">
        <v>894527</v>
      </c>
      <c r="L70" s="54">
        <v>1.5027590461684044E-2</v>
      </c>
      <c r="M70" s="54" t="s">
        <v>295</v>
      </c>
      <c r="N70" s="53">
        <v>19640.086787022698</v>
      </c>
      <c r="O70" s="55">
        <v>16</v>
      </c>
      <c r="P70" s="56">
        <v>0.65434246255283524</v>
      </c>
      <c r="Q70" s="57">
        <v>5.8071812849911246E-2</v>
      </c>
      <c r="R70" s="53">
        <v>457577</v>
      </c>
      <c r="S70" s="56">
        <v>0.82994217682139382</v>
      </c>
      <c r="T70" s="58">
        <v>0.97175950781374698</v>
      </c>
      <c r="U70" s="53">
        <v>8529</v>
      </c>
      <c r="V70" s="53">
        <v>2918</v>
      </c>
      <c r="W70" s="53">
        <v>320647</v>
      </c>
      <c r="X70" s="58">
        <v>5.3867035861048388E-3</v>
      </c>
      <c r="Y70" s="58" t="s">
        <v>296</v>
      </c>
      <c r="Z70" s="53">
        <v>7040.0724718185884</v>
      </c>
      <c r="AA70" s="55">
        <v>25</v>
      </c>
      <c r="AB70" s="56">
        <v>3.569969467981924E-2</v>
      </c>
      <c r="AC70" s="57">
        <v>0.25491395125360355</v>
      </c>
      <c r="AD70" s="53">
        <v>7747</v>
      </c>
      <c r="AE70" s="56">
        <v>0.9083128151014187</v>
      </c>
      <c r="AF70" s="59">
        <v>21</v>
      </c>
      <c r="AG70" s="58">
        <v>0.46922265212803377</v>
      </c>
      <c r="AH70" s="53">
        <v>551336</v>
      </c>
      <c r="AI70" s="56">
        <v>0.91866538980542378</v>
      </c>
      <c r="AJ70" s="56">
        <v>8.1334610194576246E-2</v>
      </c>
      <c r="AK70" s="56">
        <v>0</v>
      </c>
      <c r="AL70" s="56">
        <v>8.1334610194576246E-2</v>
      </c>
      <c r="AM70" s="56">
        <v>0.91866538980542378</v>
      </c>
      <c r="AN70" s="56">
        <v>0</v>
      </c>
      <c r="AO70" s="58">
        <v>4.1910986811394046E-2</v>
      </c>
      <c r="AP70" s="58">
        <v>3.9310913569389851E-2</v>
      </c>
      <c r="AQ70" s="58">
        <v>2.3703888334995014E-2</v>
      </c>
      <c r="AR70" s="59" t="s">
        <v>320</v>
      </c>
      <c r="AS70" s="59" t="s">
        <v>308</v>
      </c>
      <c r="AT70" s="59" t="s">
        <v>309</v>
      </c>
    </row>
    <row r="71" spans="1:46" x14ac:dyDescent="0.25">
      <c r="A71">
        <f>--SUBTOTAL(103,$B$8:B71)</f>
        <v>64</v>
      </c>
      <c r="B71" t="s">
        <v>264</v>
      </c>
      <c r="C71" t="s">
        <v>284</v>
      </c>
      <c r="D71" t="s">
        <v>290</v>
      </c>
      <c r="E71" t="s">
        <v>302</v>
      </c>
      <c r="F71" t="s">
        <v>268</v>
      </c>
      <c r="G71" s="52">
        <v>24.968508</v>
      </c>
      <c r="H71" s="53">
        <v>334090</v>
      </c>
      <c r="I71" s="53">
        <v>257632</v>
      </c>
      <c r="J71" s="53">
        <v>8659</v>
      </c>
      <c r="K71" s="53">
        <v>600381</v>
      </c>
      <c r="L71" s="54">
        <v>1.0086089954776466E-2</v>
      </c>
      <c r="M71" s="54" t="s">
        <v>295</v>
      </c>
      <c r="N71" s="53">
        <v>24045.529672818255</v>
      </c>
      <c r="O71" s="55">
        <v>11</v>
      </c>
      <c r="P71" s="56">
        <v>0.44353668753674752</v>
      </c>
      <c r="Q71" s="57">
        <v>3.2517058406029496E-2</v>
      </c>
      <c r="R71" s="53">
        <v>214140</v>
      </c>
      <c r="S71" s="56">
        <v>0.83118556701030932</v>
      </c>
      <c r="T71" s="58">
        <v>0</v>
      </c>
      <c r="U71" s="53">
        <v>2580</v>
      </c>
      <c r="V71" s="53">
        <v>2692</v>
      </c>
      <c r="W71" s="53">
        <v>339362</v>
      </c>
      <c r="X71" s="58">
        <v>5.7011058964771552E-3</v>
      </c>
      <c r="Y71" s="58" t="s">
        <v>296</v>
      </c>
      <c r="Z71" s="53">
        <v>13591.60106803338</v>
      </c>
      <c r="AA71" s="55">
        <v>25</v>
      </c>
      <c r="AB71" s="56">
        <v>1.5535033386177592E-2</v>
      </c>
      <c r="AC71" s="57">
        <v>0.51062215477996964</v>
      </c>
      <c r="AD71" s="53">
        <v>1957</v>
      </c>
      <c r="AE71" s="56">
        <v>0.75852713178294573</v>
      </c>
      <c r="AF71" s="59">
        <v>4</v>
      </c>
      <c r="AG71" s="58">
        <v>0</v>
      </c>
      <c r="AH71" s="53">
        <v>257632</v>
      </c>
      <c r="AI71" s="56">
        <v>6.4041607638417208E-2</v>
      </c>
      <c r="AJ71" s="56">
        <v>0.93595839236158285</v>
      </c>
      <c r="AK71" s="56">
        <v>0</v>
      </c>
      <c r="AL71" s="56">
        <v>0.3997671214267694</v>
      </c>
      <c r="AM71" s="56">
        <v>0.6002328785732306</v>
      </c>
      <c r="AN71" s="56">
        <v>0</v>
      </c>
      <c r="AO71" s="58">
        <v>1.1933960650709329E-2</v>
      </c>
      <c r="AP71" s="58">
        <v>2.6340521509564802E-2</v>
      </c>
      <c r="AQ71" s="58">
        <v>2.0064805583250248E-2</v>
      </c>
      <c r="AR71" s="59" t="s">
        <v>320</v>
      </c>
      <c r="AS71" s="59" t="s">
        <v>308</v>
      </c>
      <c r="AT71" s="59" t="s">
        <v>309</v>
      </c>
    </row>
    <row r="72" spans="1:46" x14ac:dyDescent="0.25">
      <c r="A72">
        <f>--SUBTOTAL(103,$B$8:B72)</f>
        <v>65</v>
      </c>
      <c r="B72" t="s">
        <v>152</v>
      </c>
      <c r="C72" t="s">
        <v>280</v>
      </c>
      <c r="D72" t="s">
        <v>291</v>
      </c>
      <c r="E72" t="s">
        <v>302</v>
      </c>
      <c r="F72" t="s">
        <v>269</v>
      </c>
      <c r="G72" s="52">
        <v>4.3968730000000003</v>
      </c>
      <c r="H72" s="53">
        <v>23000</v>
      </c>
      <c r="I72" s="53">
        <v>38572</v>
      </c>
      <c r="J72" s="53">
        <v>28</v>
      </c>
      <c r="K72" s="53">
        <v>61600</v>
      </c>
      <c r="L72" s="54">
        <v>1.0348481068092267E-3</v>
      </c>
      <c r="M72" s="54" t="s">
        <v>299</v>
      </c>
      <c r="N72" s="53">
        <v>14009.956621444375</v>
      </c>
      <c r="O72" s="55">
        <v>8</v>
      </c>
      <c r="P72" s="56">
        <v>0.62662337662337664</v>
      </c>
      <c r="Q72" s="57">
        <v>7.2538860103626946E-4</v>
      </c>
      <c r="R72" s="53">
        <v>38315</v>
      </c>
      <c r="S72" s="56">
        <v>0.99333713574613713</v>
      </c>
      <c r="T72" s="58">
        <v>0.998366690863839</v>
      </c>
      <c r="U72" s="53">
        <v>13509</v>
      </c>
      <c r="V72" s="53">
        <v>2303</v>
      </c>
      <c r="W72" s="53">
        <v>38812</v>
      </c>
      <c r="X72" s="58">
        <v>6.5202150521882633E-4</v>
      </c>
      <c r="Y72" s="58" t="s">
        <v>297</v>
      </c>
      <c r="Z72" s="53">
        <v>8827.1824089529073</v>
      </c>
      <c r="AA72" s="55">
        <v>37</v>
      </c>
      <c r="AB72" s="56">
        <v>0.40739977326600019</v>
      </c>
      <c r="AC72" s="57">
        <v>0.14564887427270429</v>
      </c>
      <c r="AD72" s="53">
        <v>13278</v>
      </c>
      <c r="AE72" s="56">
        <v>0.98290028869642465</v>
      </c>
      <c r="AF72" s="59">
        <v>18</v>
      </c>
      <c r="AG72" s="58">
        <v>0.3108298171589311</v>
      </c>
      <c r="AH72" s="53">
        <v>38572</v>
      </c>
      <c r="AI72" s="56">
        <v>0.75237725093924079</v>
      </c>
      <c r="AJ72" s="56">
        <v>0.24762274906075918</v>
      </c>
      <c r="AK72" s="56">
        <v>0</v>
      </c>
      <c r="AL72" s="56">
        <v>2.7153776395906205E-2</v>
      </c>
      <c r="AM72" s="56">
        <v>0.97284622360409378</v>
      </c>
      <c r="AN72" s="56">
        <v>0</v>
      </c>
      <c r="AO72" s="58">
        <v>6.9397421870833866E-3</v>
      </c>
      <c r="AP72" s="58">
        <v>8.902846868861369E-3</v>
      </c>
      <c r="AQ72" s="58">
        <v>3.5842472582253239E-2</v>
      </c>
      <c r="AR72" s="59" t="s">
        <v>303</v>
      </c>
      <c r="AS72" s="59" t="s">
        <v>315</v>
      </c>
      <c r="AT72" s="59" t="s">
        <v>318</v>
      </c>
    </row>
    <row r="73" spans="1:46" x14ac:dyDescent="0.25">
      <c r="A73">
        <f>--SUBTOTAL(103,$B$8:B73)</f>
        <v>66</v>
      </c>
      <c r="B73" t="s">
        <v>171</v>
      </c>
      <c r="C73" t="s">
        <v>283</v>
      </c>
      <c r="D73" t="s">
        <v>290</v>
      </c>
      <c r="E73" t="s">
        <v>278</v>
      </c>
      <c r="F73" t="s">
        <v>273</v>
      </c>
      <c r="G73" s="52">
        <v>2.8814150000000001</v>
      </c>
      <c r="H73" s="53">
        <v>0</v>
      </c>
      <c r="I73" s="53">
        <v>0</v>
      </c>
      <c r="J73" s="53">
        <v>5</v>
      </c>
      <c r="K73" s="53">
        <v>5</v>
      </c>
      <c r="L73" s="54">
        <v>8.3997411266982684E-8</v>
      </c>
      <c r="M73" s="54" t="s">
        <v>301</v>
      </c>
      <c r="N73" s="53">
        <v>1.7352585448468894</v>
      </c>
      <c r="O73" s="55">
        <v>0</v>
      </c>
      <c r="P73" s="56">
        <v>1</v>
      </c>
      <c r="Q73" s="57">
        <v>1</v>
      </c>
      <c r="R73" s="53">
        <v>0</v>
      </c>
      <c r="S73" s="56">
        <v>0</v>
      </c>
      <c r="T73" s="58">
        <v>0</v>
      </c>
      <c r="U73" s="53">
        <v>2125</v>
      </c>
      <c r="V73" s="53">
        <v>2185</v>
      </c>
      <c r="W73" s="53">
        <v>4310</v>
      </c>
      <c r="X73" s="58">
        <v>7.2405768512139067E-5</v>
      </c>
      <c r="Y73" s="58" t="s">
        <v>298</v>
      </c>
      <c r="Z73" s="53">
        <v>1495.7928656580186</v>
      </c>
      <c r="AA73" s="55">
        <v>12</v>
      </c>
      <c r="AB73" s="56">
        <v>1</v>
      </c>
      <c r="AC73" s="57">
        <v>0.50696055684454755</v>
      </c>
      <c r="AD73" s="53">
        <v>1778</v>
      </c>
      <c r="AE73" s="56">
        <v>0.83670588235294119</v>
      </c>
      <c r="AF73" s="59">
        <v>13</v>
      </c>
      <c r="AG73" s="58">
        <v>0</v>
      </c>
      <c r="AH73" s="53">
        <v>0</v>
      </c>
      <c r="AI73" s="56">
        <v>0</v>
      </c>
      <c r="AJ73" s="56">
        <v>1</v>
      </c>
      <c r="AK73" s="56">
        <v>0</v>
      </c>
      <c r="AL73" s="56">
        <v>1</v>
      </c>
      <c r="AM73" s="56">
        <v>0</v>
      </c>
      <c r="AN73" s="56">
        <v>0</v>
      </c>
      <c r="AO73" s="58">
        <v>0</v>
      </c>
      <c r="AP73" s="58">
        <v>0</v>
      </c>
      <c r="AQ73" s="58">
        <v>2.9910269192422732E-4</v>
      </c>
      <c r="AR73" s="59" t="s">
        <v>306</v>
      </c>
      <c r="AS73" s="59" t="s">
        <v>278</v>
      </c>
      <c r="AT73" s="59" t="s">
        <v>307</v>
      </c>
    </row>
    <row r="74" spans="1:46" x14ac:dyDescent="0.25">
      <c r="A74">
        <f>--SUBTOTAL(103,$B$8:B74)</f>
        <v>67</v>
      </c>
      <c r="B74" t="s">
        <v>257</v>
      </c>
      <c r="C74" t="s">
        <v>285</v>
      </c>
      <c r="D74" t="s">
        <v>290</v>
      </c>
      <c r="E74" t="s">
        <v>278</v>
      </c>
      <c r="F74" t="s">
        <v>270</v>
      </c>
      <c r="G74" s="52">
        <v>30.7425</v>
      </c>
      <c r="H74" s="53">
        <v>3400</v>
      </c>
      <c r="I74" s="53">
        <v>123</v>
      </c>
      <c r="J74" s="53">
        <v>0</v>
      </c>
      <c r="K74" s="53">
        <v>3523</v>
      </c>
      <c r="L74" s="54">
        <v>5.9184575978715997E-5</v>
      </c>
      <c r="M74" s="54" t="s">
        <v>298</v>
      </c>
      <c r="N74" s="53">
        <v>114.59705619256729</v>
      </c>
      <c r="O74" s="55">
        <v>1</v>
      </c>
      <c r="P74" s="56">
        <v>3.4913426057337493E-2</v>
      </c>
      <c r="Q74" s="57">
        <v>0</v>
      </c>
      <c r="R74" s="53">
        <v>123</v>
      </c>
      <c r="S74" s="56">
        <v>1</v>
      </c>
      <c r="T74" s="58">
        <v>1</v>
      </c>
      <c r="U74" s="53">
        <v>4766</v>
      </c>
      <c r="V74" s="53">
        <v>1960</v>
      </c>
      <c r="W74" s="53">
        <v>10126</v>
      </c>
      <c r="X74" s="58">
        <v>1.7011155729789332E-4</v>
      </c>
      <c r="Y74" s="58" t="s">
        <v>300</v>
      </c>
      <c r="Z74" s="53">
        <v>329.38114987395301</v>
      </c>
      <c r="AA74" s="55">
        <v>34</v>
      </c>
      <c r="AB74" s="56">
        <v>0.66423069326486273</v>
      </c>
      <c r="AC74" s="57">
        <v>0.29140648230746358</v>
      </c>
      <c r="AD74" s="53">
        <v>4517</v>
      </c>
      <c r="AE74" s="56">
        <v>0.94775493075954675</v>
      </c>
      <c r="AF74" s="59">
        <v>4</v>
      </c>
      <c r="AG74" s="58">
        <v>1.3428451531682753E-2</v>
      </c>
      <c r="AH74" s="53">
        <v>123</v>
      </c>
      <c r="AI74" s="56">
        <v>0</v>
      </c>
      <c r="AJ74" s="56">
        <v>1</v>
      </c>
      <c r="AK74" s="56">
        <v>0</v>
      </c>
      <c r="AL74" s="56">
        <v>1</v>
      </c>
      <c r="AM74" s="56">
        <v>0</v>
      </c>
      <c r="AN74" s="56">
        <v>0</v>
      </c>
      <c r="AO74" s="58">
        <v>0</v>
      </c>
      <c r="AP74" s="58">
        <v>8.6899432590154896E-6</v>
      </c>
      <c r="AQ74" s="58">
        <v>1.9940179461615153E-4</v>
      </c>
      <c r="AR74" s="59" t="s">
        <v>306</v>
      </c>
      <c r="AS74" s="59" t="s">
        <v>278</v>
      </c>
      <c r="AT74" s="59" t="s">
        <v>307</v>
      </c>
    </row>
    <row r="75" spans="1:46" x14ac:dyDescent="0.25">
      <c r="A75">
        <f>--SUBTOTAL(103,$B$8:B75)</f>
        <v>68</v>
      </c>
      <c r="B75" t="s">
        <v>147</v>
      </c>
      <c r="C75" t="s">
        <v>285</v>
      </c>
      <c r="D75" t="s">
        <v>290</v>
      </c>
      <c r="E75" t="s">
        <v>278</v>
      </c>
      <c r="F75" t="s">
        <v>270</v>
      </c>
      <c r="G75" s="52">
        <v>5.8342000000000001</v>
      </c>
      <c r="H75" s="53">
        <v>0</v>
      </c>
      <c r="I75" s="53">
        <v>479</v>
      </c>
      <c r="J75" s="53">
        <v>196</v>
      </c>
      <c r="K75" s="53">
        <v>675</v>
      </c>
      <c r="L75" s="54">
        <v>1.1339650521042662E-5</v>
      </c>
      <c r="M75" s="54" t="s">
        <v>301</v>
      </c>
      <c r="N75" s="53">
        <v>115.69709643138734</v>
      </c>
      <c r="O75" s="55">
        <v>3</v>
      </c>
      <c r="P75" s="56">
        <v>1</v>
      </c>
      <c r="Q75" s="57">
        <v>0.29037037037037039</v>
      </c>
      <c r="R75" s="53">
        <v>421</v>
      </c>
      <c r="S75" s="56">
        <v>0.87891440501043838</v>
      </c>
      <c r="T75" s="58">
        <v>7.724425887265135E-2</v>
      </c>
      <c r="U75" s="53">
        <v>2410</v>
      </c>
      <c r="V75" s="53">
        <v>1822</v>
      </c>
      <c r="W75" s="53">
        <v>4232</v>
      </c>
      <c r="X75" s="58">
        <v>7.109540889637414E-5</v>
      </c>
      <c r="Y75" s="58" t="s">
        <v>298</v>
      </c>
      <c r="Z75" s="53">
        <v>725.37794384834251</v>
      </c>
      <c r="AA75" s="55">
        <v>23</v>
      </c>
      <c r="AB75" s="56">
        <v>1</v>
      </c>
      <c r="AC75" s="57">
        <v>0.43052930056710775</v>
      </c>
      <c r="AD75" s="53">
        <v>1503</v>
      </c>
      <c r="AE75" s="56">
        <v>0.62365145228215768</v>
      </c>
      <c r="AF75" s="59">
        <v>13</v>
      </c>
      <c r="AG75" s="58">
        <v>1.4937759336099586E-2</v>
      </c>
      <c r="AH75" s="53">
        <v>479</v>
      </c>
      <c r="AI75" s="56">
        <v>0</v>
      </c>
      <c r="AJ75" s="56">
        <v>1</v>
      </c>
      <c r="AK75" s="56">
        <v>0</v>
      </c>
      <c r="AL75" s="56">
        <v>1</v>
      </c>
      <c r="AM75" s="56">
        <v>0</v>
      </c>
      <c r="AN75" s="56">
        <v>0</v>
      </c>
      <c r="AO75" s="58">
        <v>1.2936017582568444E-3</v>
      </c>
      <c r="AP75" s="58">
        <v>1.5276920249349232E-3</v>
      </c>
      <c r="AQ75" s="58">
        <v>9.4715852442671985E-4</v>
      </c>
      <c r="AR75" s="59" t="s">
        <v>306</v>
      </c>
      <c r="AS75" s="59" t="s">
        <v>304</v>
      </c>
      <c r="AT75" s="59" t="s">
        <v>321</v>
      </c>
    </row>
    <row r="76" spans="1:46" x14ac:dyDescent="0.25">
      <c r="A76">
        <f>--SUBTOTAL(103,$B$8:B76)</f>
        <v>69</v>
      </c>
      <c r="B76" t="s">
        <v>90</v>
      </c>
      <c r="C76" t="s">
        <v>281</v>
      </c>
      <c r="D76" t="s">
        <v>293</v>
      </c>
      <c r="E76" t="s">
        <v>278</v>
      </c>
      <c r="F76" t="s">
        <v>272</v>
      </c>
      <c r="G76" s="52">
        <v>11.258597</v>
      </c>
      <c r="H76" s="53">
        <v>0</v>
      </c>
      <c r="I76" s="53">
        <v>271</v>
      </c>
      <c r="J76" s="53">
        <v>6</v>
      </c>
      <c r="K76" s="53">
        <v>277</v>
      </c>
      <c r="L76" s="54">
        <v>4.6534565841908404E-6</v>
      </c>
      <c r="M76" s="54" t="s">
        <v>301</v>
      </c>
      <c r="N76" s="53">
        <v>24.603420834762982</v>
      </c>
      <c r="O76" s="55">
        <v>3</v>
      </c>
      <c r="P76" s="56">
        <v>1</v>
      </c>
      <c r="Q76" s="57">
        <v>2.1660649819494584E-2</v>
      </c>
      <c r="R76" s="53">
        <v>246</v>
      </c>
      <c r="S76" s="56">
        <v>0.90774907749077494</v>
      </c>
      <c r="T76" s="58">
        <v>0</v>
      </c>
      <c r="U76" s="53">
        <v>7467</v>
      </c>
      <c r="V76" s="53">
        <v>1802</v>
      </c>
      <c r="W76" s="53">
        <v>9269</v>
      </c>
      <c r="X76" s="58">
        <v>1.5571440100673251E-4</v>
      </c>
      <c r="Y76" s="58" t="s">
        <v>300</v>
      </c>
      <c r="Z76" s="53">
        <v>823.28197731919886</v>
      </c>
      <c r="AA76" s="55">
        <v>34</v>
      </c>
      <c r="AB76" s="56">
        <v>1</v>
      </c>
      <c r="AC76" s="57">
        <v>0.19441147912396159</v>
      </c>
      <c r="AD76" s="53">
        <v>7077</v>
      </c>
      <c r="AE76" s="56">
        <v>0.94777018883085573</v>
      </c>
      <c r="AF76" s="59">
        <v>27</v>
      </c>
      <c r="AG76" s="58">
        <v>0</v>
      </c>
      <c r="AH76" s="53">
        <v>271</v>
      </c>
      <c r="AI76" s="56">
        <v>0.88928571428571423</v>
      </c>
      <c r="AJ76" s="56">
        <v>0.11071428571428571</v>
      </c>
      <c r="AK76" s="56">
        <v>0</v>
      </c>
      <c r="AL76" s="56">
        <v>0.99642857142857144</v>
      </c>
      <c r="AM76" s="56">
        <v>3.5714285714285713E-3</v>
      </c>
      <c r="AN76" s="56">
        <v>0</v>
      </c>
      <c r="AO76" s="58">
        <v>0</v>
      </c>
      <c r="AP76" s="58">
        <v>1.4751178682178794E-4</v>
      </c>
      <c r="AQ76" s="58">
        <v>7.4775672981056829E-5</v>
      </c>
      <c r="AR76" s="59" t="s">
        <v>306</v>
      </c>
      <c r="AS76" s="59" t="s">
        <v>278</v>
      </c>
      <c r="AT76" s="59" t="s">
        <v>307</v>
      </c>
    </row>
    <row r="77" spans="1:46" x14ac:dyDescent="0.25">
      <c r="A77">
        <f>--SUBTOTAL(103,$B$8:B77)</f>
        <v>70</v>
      </c>
      <c r="B77" t="s">
        <v>244</v>
      </c>
      <c r="C77" t="s">
        <v>279</v>
      </c>
      <c r="D77" t="s">
        <v>293</v>
      </c>
      <c r="E77" t="s">
        <v>278</v>
      </c>
      <c r="F77" t="s">
        <v>271</v>
      </c>
      <c r="G77" s="52">
        <v>10.996600000000001</v>
      </c>
      <c r="H77" s="53">
        <v>0</v>
      </c>
      <c r="I77" s="53">
        <v>885</v>
      </c>
      <c r="J77" s="53">
        <v>217</v>
      </c>
      <c r="K77" s="53">
        <v>1102</v>
      </c>
      <c r="L77" s="54">
        <v>1.8513029443242983E-5</v>
      </c>
      <c r="M77" s="54" t="s">
        <v>298</v>
      </c>
      <c r="N77" s="53">
        <v>100.21279304512304</v>
      </c>
      <c r="O77" s="55">
        <v>12</v>
      </c>
      <c r="P77" s="56">
        <v>1</v>
      </c>
      <c r="Q77" s="57">
        <v>0.19691470054446461</v>
      </c>
      <c r="R77" s="53">
        <v>322</v>
      </c>
      <c r="S77" s="56">
        <v>0.36384180790960452</v>
      </c>
      <c r="T77" s="58">
        <v>1.6949152542372881E-2</v>
      </c>
      <c r="U77" s="53">
        <v>1452</v>
      </c>
      <c r="V77" s="53">
        <v>1760</v>
      </c>
      <c r="W77" s="53">
        <v>3212</v>
      </c>
      <c r="X77" s="58">
        <v>5.3959936997909671E-5</v>
      </c>
      <c r="Y77" s="58" t="s">
        <v>298</v>
      </c>
      <c r="Z77" s="53">
        <v>292.09028245093936</v>
      </c>
      <c r="AA77" s="55">
        <v>19</v>
      </c>
      <c r="AB77" s="56">
        <v>1</v>
      </c>
      <c r="AC77" s="57">
        <v>0.54794520547945202</v>
      </c>
      <c r="AD77" s="53">
        <v>1063</v>
      </c>
      <c r="AE77" s="56">
        <v>0.73209366391184572</v>
      </c>
      <c r="AF77" s="59">
        <v>20</v>
      </c>
      <c r="AG77" s="58">
        <v>0</v>
      </c>
      <c r="AH77" s="53">
        <v>885</v>
      </c>
      <c r="AI77" s="56">
        <v>0</v>
      </c>
      <c r="AJ77" s="56">
        <v>0.86681465038845729</v>
      </c>
      <c r="AK77" s="56">
        <v>0.13318534961154274</v>
      </c>
      <c r="AL77" s="56">
        <v>0.86681465038845729</v>
      </c>
      <c r="AM77" s="56">
        <v>0</v>
      </c>
      <c r="AN77" s="56">
        <v>0.13318534961154274</v>
      </c>
      <c r="AO77" s="58">
        <v>1.6226195345552914E-3</v>
      </c>
      <c r="AP77" s="58">
        <v>1.210074598817907E-4</v>
      </c>
      <c r="AQ77" s="58">
        <v>1.2961116650049851E-3</v>
      </c>
      <c r="AR77" s="59" t="s">
        <v>311</v>
      </c>
      <c r="AS77" s="59" t="s">
        <v>308</v>
      </c>
      <c r="AT77" s="59" t="s">
        <v>305</v>
      </c>
    </row>
    <row r="78" spans="1:46" x14ac:dyDescent="0.25">
      <c r="A78">
        <f>--SUBTOTAL(103,$B$8:B78)</f>
        <v>71</v>
      </c>
      <c r="B78" t="s">
        <v>124</v>
      </c>
      <c r="C78" t="s">
        <v>280</v>
      </c>
      <c r="D78" t="s">
        <v>291</v>
      </c>
      <c r="E78" t="s">
        <v>302</v>
      </c>
      <c r="F78" t="s">
        <v>269</v>
      </c>
      <c r="G78" s="52">
        <v>1.745798</v>
      </c>
      <c r="H78" s="53">
        <v>0</v>
      </c>
      <c r="I78" s="53">
        <v>8680</v>
      </c>
      <c r="J78" s="53">
        <v>110</v>
      </c>
      <c r="K78" s="53">
        <v>8790</v>
      </c>
      <c r="L78" s="54">
        <v>1.4766744900735556E-4</v>
      </c>
      <c r="M78" s="54" t="s">
        <v>300</v>
      </c>
      <c r="N78" s="53">
        <v>5034.9467693284105</v>
      </c>
      <c r="O78" s="55">
        <v>8</v>
      </c>
      <c r="P78" s="56">
        <v>1</v>
      </c>
      <c r="Q78" s="57">
        <v>1.2514220705346985E-2</v>
      </c>
      <c r="R78" s="53">
        <v>7732</v>
      </c>
      <c r="S78" s="56">
        <v>0.8907834101382488</v>
      </c>
      <c r="T78" s="58">
        <v>0.99205069124423961</v>
      </c>
      <c r="U78" s="53">
        <v>1286</v>
      </c>
      <c r="V78" s="53">
        <v>1756</v>
      </c>
      <c r="W78" s="53">
        <v>3042</v>
      </c>
      <c r="X78" s="58">
        <v>5.1104025014832264E-5</v>
      </c>
      <c r="Y78" s="58" t="s">
        <v>298</v>
      </c>
      <c r="Z78" s="53">
        <v>1742.4696327982963</v>
      </c>
      <c r="AA78" s="55">
        <v>14</v>
      </c>
      <c r="AB78" s="56">
        <v>1</v>
      </c>
      <c r="AC78" s="57">
        <v>0.57725180802103881</v>
      </c>
      <c r="AD78" s="53">
        <v>1068</v>
      </c>
      <c r="AE78" s="56">
        <v>0.8304821150855366</v>
      </c>
      <c r="AF78" s="59">
        <v>17</v>
      </c>
      <c r="AG78" s="58">
        <v>0</v>
      </c>
      <c r="AH78" s="53">
        <v>8680</v>
      </c>
      <c r="AI78" s="56">
        <v>0</v>
      </c>
      <c r="AJ78" s="56">
        <v>1</v>
      </c>
      <c r="AK78" s="56">
        <v>0</v>
      </c>
      <c r="AL78" s="56">
        <v>8.5214187010594199E-3</v>
      </c>
      <c r="AM78" s="56">
        <v>0.99147858129894062</v>
      </c>
      <c r="AN78" s="56">
        <v>0</v>
      </c>
      <c r="AO78" s="58">
        <v>0</v>
      </c>
      <c r="AP78" s="58">
        <v>1.5365992167754141E-3</v>
      </c>
      <c r="AQ78" s="58">
        <v>1.4705882352941176E-3</v>
      </c>
      <c r="AR78" s="59" t="s">
        <v>311</v>
      </c>
      <c r="AS78" s="59" t="s">
        <v>308</v>
      </c>
      <c r="AT78" s="59" t="s">
        <v>307</v>
      </c>
    </row>
    <row r="79" spans="1:46" x14ac:dyDescent="0.25">
      <c r="A79">
        <f>--SUBTOTAL(103,$B$8:B79)</f>
        <v>72</v>
      </c>
      <c r="B79" t="s">
        <v>133</v>
      </c>
      <c r="C79" t="s">
        <v>283</v>
      </c>
      <c r="D79" t="s">
        <v>290</v>
      </c>
      <c r="E79" t="s">
        <v>278</v>
      </c>
      <c r="F79" t="s">
        <v>271</v>
      </c>
      <c r="G79" s="52">
        <v>252.81224499999999</v>
      </c>
      <c r="H79" s="53">
        <v>84000</v>
      </c>
      <c r="I79" s="53">
        <v>4262</v>
      </c>
      <c r="J79" s="53">
        <v>6897</v>
      </c>
      <c r="K79" s="53">
        <v>95159</v>
      </c>
      <c r="L79" s="54">
        <v>1.598621931750961E-3</v>
      </c>
      <c r="M79" s="54" t="s">
        <v>299</v>
      </c>
      <c r="N79" s="53">
        <v>376.40186297147119</v>
      </c>
      <c r="O79" s="55">
        <v>16</v>
      </c>
      <c r="P79" s="56">
        <v>0.11726689015227146</v>
      </c>
      <c r="Q79" s="57">
        <v>0.61806613495832963</v>
      </c>
      <c r="R79" s="53">
        <v>998</v>
      </c>
      <c r="S79" s="56">
        <v>0.23416236508681371</v>
      </c>
      <c r="T79" s="58">
        <v>0</v>
      </c>
      <c r="U79" s="53">
        <v>14393</v>
      </c>
      <c r="V79" s="53">
        <v>1750</v>
      </c>
      <c r="W79" s="53">
        <v>100143</v>
      </c>
      <c r="X79" s="58">
        <v>1.6823505513018893E-3</v>
      </c>
      <c r="Y79" s="58" t="s">
        <v>299</v>
      </c>
      <c r="Z79" s="53">
        <v>396.1160979366328</v>
      </c>
      <c r="AA79" s="55">
        <v>11</v>
      </c>
      <c r="AB79" s="56">
        <v>0.16119948473682633</v>
      </c>
      <c r="AC79" s="57">
        <v>0.10840612029982036</v>
      </c>
      <c r="AD79" s="53">
        <v>14325</v>
      </c>
      <c r="AE79" s="56">
        <v>0.99527548113666364</v>
      </c>
      <c r="AF79" s="59">
        <v>31</v>
      </c>
      <c r="AG79" s="58">
        <v>0.70353644132564441</v>
      </c>
      <c r="AH79" s="53">
        <v>4262</v>
      </c>
      <c r="AI79" s="56">
        <v>0</v>
      </c>
      <c r="AJ79" s="56">
        <v>1</v>
      </c>
      <c r="AK79" s="56">
        <v>0</v>
      </c>
      <c r="AL79" s="56">
        <v>1</v>
      </c>
      <c r="AM79" s="56">
        <v>0</v>
      </c>
      <c r="AN79" s="56">
        <v>0</v>
      </c>
      <c r="AO79" s="58">
        <v>1.5673404302224833E-3</v>
      </c>
      <c r="AP79" s="58">
        <v>8.5834914540925506E-4</v>
      </c>
      <c r="AQ79" s="58">
        <v>9.9451645064805583E-3</v>
      </c>
      <c r="AR79" s="59" t="s">
        <v>317</v>
      </c>
      <c r="AS79" s="59" t="s">
        <v>308</v>
      </c>
      <c r="AT79" s="59" t="s">
        <v>318</v>
      </c>
    </row>
    <row r="80" spans="1:46" x14ac:dyDescent="0.25">
      <c r="A80">
        <f>--SUBTOTAL(103,$B$8:B80)</f>
        <v>73</v>
      </c>
      <c r="B80" t="s">
        <v>46</v>
      </c>
      <c r="C80" t="s">
        <v>280</v>
      </c>
      <c r="D80" t="s">
        <v>293</v>
      </c>
      <c r="E80" t="s">
        <v>310</v>
      </c>
      <c r="F80" t="s">
        <v>270</v>
      </c>
      <c r="G80" s="52">
        <v>22.137260999999999</v>
      </c>
      <c r="H80" s="53">
        <v>0</v>
      </c>
      <c r="I80" s="53">
        <v>15458</v>
      </c>
      <c r="J80" s="53">
        <v>30200</v>
      </c>
      <c r="K80" s="53">
        <v>45658</v>
      </c>
      <c r="L80" s="54">
        <v>7.6703076072557903E-4</v>
      </c>
      <c r="M80" s="54" t="s">
        <v>297</v>
      </c>
      <c r="N80" s="53">
        <v>2062.495446026498</v>
      </c>
      <c r="O80" s="55">
        <v>16</v>
      </c>
      <c r="P80" s="56">
        <v>1</v>
      </c>
      <c r="Q80" s="57">
        <v>0.66143939725787371</v>
      </c>
      <c r="R80" s="53">
        <v>15162</v>
      </c>
      <c r="S80" s="56">
        <v>0.98085133911243372</v>
      </c>
      <c r="T80" s="58">
        <v>0.83781860525294349</v>
      </c>
      <c r="U80" s="53">
        <v>9476</v>
      </c>
      <c r="V80" s="53">
        <v>1720</v>
      </c>
      <c r="W80" s="53">
        <v>11196</v>
      </c>
      <c r="X80" s="58">
        <v>1.8808700330902762E-4</v>
      </c>
      <c r="Y80" s="58" t="s">
        <v>300</v>
      </c>
      <c r="Z80" s="53">
        <v>505.75362507583935</v>
      </c>
      <c r="AA80" s="55">
        <v>29</v>
      </c>
      <c r="AB80" s="56">
        <v>1</v>
      </c>
      <c r="AC80" s="57">
        <v>0.15362629510539477</v>
      </c>
      <c r="AD80" s="53">
        <v>8459</v>
      </c>
      <c r="AE80" s="56">
        <v>0.89267623469818491</v>
      </c>
      <c r="AF80" s="59">
        <v>34</v>
      </c>
      <c r="AG80" s="58">
        <v>0.1081680033769523</v>
      </c>
      <c r="AH80" s="53">
        <v>15458</v>
      </c>
      <c r="AI80" s="56">
        <v>0</v>
      </c>
      <c r="AJ80" s="56">
        <v>1</v>
      </c>
      <c r="AK80" s="56">
        <v>0</v>
      </c>
      <c r="AL80" s="56">
        <v>0</v>
      </c>
      <c r="AM80" s="56">
        <v>0</v>
      </c>
      <c r="AN80" s="56">
        <v>1</v>
      </c>
      <c r="AO80" s="58">
        <v>1.632229596495818E-3</v>
      </c>
      <c r="AP80" s="58">
        <v>0</v>
      </c>
      <c r="AQ80" s="58">
        <v>1.8943170488534397E-3</v>
      </c>
      <c r="AR80" s="59" t="s">
        <v>311</v>
      </c>
      <c r="AS80" s="59" t="s">
        <v>304</v>
      </c>
      <c r="AT80" s="59" t="s">
        <v>305</v>
      </c>
    </row>
    <row r="81" spans="1:46" x14ac:dyDescent="0.25">
      <c r="A81">
        <f>--SUBTOTAL(103,$B$8:B81)</f>
        <v>74</v>
      </c>
      <c r="B81" t="s">
        <v>241</v>
      </c>
      <c r="C81" t="s">
        <v>280</v>
      </c>
      <c r="D81" t="s">
        <v>291</v>
      </c>
      <c r="E81" t="s">
        <v>310</v>
      </c>
      <c r="F81" t="s">
        <v>270</v>
      </c>
      <c r="G81" s="52">
        <v>6.9932439999999998</v>
      </c>
      <c r="H81" s="53">
        <v>10000</v>
      </c>
      <c r="I81" s="53">
        <v>21768</v>
      </c>
      <c r="J81" s="53">
        <v>700</v>
      </c>
      <c r="K81" s="53">
        <v>32468</v>
      </c>
      <c r="L81" s="54">
        <v>5.4544558980327879E-4</v>
      </c>
      <c r="M81" s="54" t="s">
        <v>297</v>
      </c>
      <c r="N81" s="53">
        <v>4642.7666473527879</v>
      </c>
      <c r="O81" s="55">
        <v>10</v>
      </c>
      <c r="P81" s="56">
        <v>0.69200443513613408</v>
      </c>
      <c r="Q81" s="57">
        <v>3.1155421043261529E-2</v>
      </c>
      <c r="R81" s="53">
        <v>16467</v>
      </c>
      <c r="S81" s="56">
        <v>0.75647739801543545</v>
      </c>
      <c r="T81" s="58">
        <v>0.84729878721058438</v>
      </c>
      <c r="U81" s="53">
        <v>9229</v>
      </c>
      <c r="V81" s="53">
        <v>1650</v>
      </c>
      <c r="W81" s="53">
        <v>20879</v>
      </c>
      <c r="X81" s="58">
        <v>3.5075638996866627E-4</v>
      </c>
      <c r="Y81" s="58" t="s">
        <v>297</v>
      </c>
      <c r="Z81" s="53">
        <v>2985.5958121867334</v>
      </c>
      <c r="AA81" s="55">
        <v>29</v>
      </c>
      <c r="AB81" s="56">
        <v>0.52104985870970832</v>
      </c>
      <c r="AC81" s="57">
        <v>0.15166835187057634</v>
      </c>
      <c r="AD81" s="53">
        <v>7778</v>
      </c>
      <c r="AE81" s="56">
        <v>0.84277819915483798</v>
      </c>
      <c r="AF81" s="59">
        <v>3</v>
      </c>
      <c r="AG81" s="58">
        <v>0.31845270343482501</v>
      </c>
      <c r="AH81" s="53">
        <v>21768</v>
      </c>
      <c r="AI81" s="56">
        <v>9.7300027550739285E-2</v>
      </c>
      <c r="AJ81" s="56">
        <v>0.9026999724492607</v>
      </c>
      <c r="AK81" s="56">
        <v>0</v>
      </c>
      <c r="AL81" s="56">
        <v>0.15364128937459823</v>
      </c>
      <c r="AM81" s="56">
        <v>0.8463587106254018</v>
      </c>
      <c r="AN81" s="56">
        <v>0</v>
      </c>
      <c r="AO81" s="58">
        <v>0</v>
      </c>
      <c r="AP81" s="58">
        <v>8.1250969471794831E-5</v>
      </c>
      <c r="AQ81" s="58">
        <v>2.4925224327018941E-4</v>
      </c>
      <c r="AR81" s="59" t="s">
        <v>306</v>
      </c>
      <c r="AS81" s="59" t="s">
        <v>278</v>
      </c>
      <c r="AT81" s="59" t="s">
        <v>307</v>
      </c>
    </row>
    <row r="82" spans="1:46" x14ac:dyDescent="0.25">
      <c r="A82">
        <f>--SUBTOTAL(103,$B$8:B82)</f>
        <v>75</v>
      </c>
      <c r="B82" t="s">
        <v>72</v>
      </c>
      <c r="C82" t="s">
        <v>280</v>
      </c>
      <c r="D82" t="s">
        <v>291</v>
      </c>
      <c r="E82" t="s">
        <v>316</v>
      </c>
      <c r="F82" t="s">
        <v>270</v>
      </c>
      <c r="G82" s="52">
        <v>17.419615</v>
      </c>
      <c r="H82" s="53">
        <v>0</v>
      </c>
      <c r="I82" s="53">
        <v>31889</v>
      </c>
      <c r="J82" s="53">
        <v>196</v>
      </c>
      <c r="K82" s="53">
        <v>32085</v>
      </c>
      <c r="L82" s="54">
        <v>5.3901138810022789E-4</v>
      </c>
      <c r="M82" s="54" t="s">
        <v>297</v>
      </c>
      <c r="N82" s="53">
        <v>1841.8891577110057</v>
      </c>
      <c r="O82" s="55">
        <v>10</v>
      </c>
      <c r="P82" s="56">
        <v>1</v>
      </c>
      <c r="Q82" s="57">
        <v>6.1087735702041448E-3</v>
      </c>
      <c r="R82" s="53">
        <v>249</v>
      </c>
      <c r="S82" s="56">
        <v>7.8083351625952519E-3</v>
      </c>
      <c r="T82" s="58">
        <v>0.99147041299507666</v>
      </c>
      <c r="U82" s="53">
        <v>1823</v>
      </c>
      <c r="V82" s="53">
        <v>1543</v>
      </c>
      <c r="W82" s="53">
        <v>3366</v>
      </c>
      <c r="X82" s="58">
        <v>5.6547057264932738E-5</v>
      </c>
      <c r="Y82" s="58" t="s">
        <v>298</v>
      </c>
      <c r="Z82" s="53">
        <v>193.23044740081798</v>
      </c>
      <c r="AA82" s="55">
        <v>13</v>
      </c>
      <c r="AB82" s="56">
        <v>1</v>
      </c>
      <c r="AC82" s="57">
        <v>0.458407605466429</v>
      </c>
      <c r="AD82" s="53">
        <v>1069</v>
      </c>
      <c r="AE82" s="56">
        <v>0.58639605046626442</v>
      </c>
      <c r="AF82" s="59">
        <v>13</v>
      </c>
      <c r="AG82" s="58">
        <v>0</v>
      </c>
      <c r="AH82" s="53">
        <v>31889</v>
      </c>
      <c r="AI82" s="56">
        <v>0.9486737317363767</v>
      </c>
      <c r="AJ82" s="56">
        <v>5.132626826362325E-2</v>
      </c>
      <c r="AK82" s="56">
        <v>0</v>
      </c>
      <c r="AL82" s="56">
        <v>5.132626826362325E-2</v>
      </c>
      <c r="AM82" s="56">
        <v>0.9486737317363767</v>
      </c>
      <c r="AN82" s="56">
        <v>0</v>
      </c>
      <c r="AO82" s="58">
        <v>6.3233615195308224E-3</v>
      </c>
      <c r="AP82" s="58">
        <v>4.4742345354856008E-3</v>
      </c>
      <c r="AQ82" s="58">
        <v>3.1156530408773678E-3</v>
      </c>
      <c r="AR82" s="59" t="s">
        <v>311</v>
      </c>
      <c r="AS82" s="59" t="s">
        <v>304</v>
      </c>
      <c r="AT82" s="59" t="s">
        <v>305</v>
      </c>
    </row>
    <row r="83" spans="1:46" x14ac:dyDescent="0.25">
      <c r="A83">
        <f>--SUBTOTAL(103,$B$8:B83)</f>
        <v>76</v>
      </c>
      <c r="B83" t="s">
        <v>201</v>
      </c>
      <c r="C83" t="s">
        <v>286</v>
      </c>
      <c r="D83" t="s">
        <v>290</v>
      </c>
      <c r="E83" t="s">
        <v>278</v>
      </c>
      <c r="F83" t="s">
        <v>278</v>
      </c>
      <c r="G83" s="52">
        <v>3.5564</v>
      </c>
      <c r="H83" s="53">
        <v>0</v>
      </c>
      <c r="I83" s="53">
        <v>293</v>
      </c>
      <c r="J83" s="53">
        <v>119</v>
      </c>
      <c r="K83" s="53">
        <v>412</v>
      </c>
      <c r="L83" s="54">
        <v>6.921386688399373E-6</v>
      </c>
      <c r="M83" s="54" t="s">
        <v>301</v>
      </c>
      <c r="N83" s="53">
        <v>115.84748622202227</v>
      </c>
      <c r="O83" s="55">
        <v>10</v>
      </c>
      <c r="P83" s="56">
        <v>1</v>
      </c>
      <c r="Q83" s="57">
        <v>0.28883495145631066</v>
      </c>
      <c r="R83" s="53">
        <v>78</v>
      </c>
      <c r="S83" s="56">
        <v>0.26621160409556316</v>
      </c>
      <c r="T83" s="58">
        <v>0</v>
      </c>
      <c r="U83" s="53">
        <v>2224</v>
      </c>
      <c r="V83" s="53">
        <v>1432</v>
      </c>
      <c r="W83" s="53">
        <v>3656</v>
      </c>
      <c r="X83" s="58">
        <v>6.1418907118417735E-5</v>
      </c>
      <c r="Y83" s="58" t="s">
        <v>298</v>
      </c>
      <c r="Z83" s="53">
        <v>1028.0058486109549</v>
      </c>
      <c r="AA83" s="55">
        <v>17</v>
      </c>
      <c r="AB83" s="56">
        <v>1</v>
      </c>
      <c r="AC83" s="57">
        <v>0.39168490153172869</v>
      </c>
      <c r="AD83" s="53">
        <v>1706</v>
      </c>
      <c r="AE83" s="56">
        <v>0.7670863309352518</v>
      </c>
      <c r="AF83" s="59">
        <v>19</v>
      </c>
      <c r="AG83" s="58">
        <v>0</v>
      </c>
      <c r="AH83" s="53">
        <v>293</v>
      </c>
      <c r="AI83" s="56">
        <v>0</v>
      </c>
      <c r="AJ83" s="56">
        <v>0</v>
      </c>
      <c r="AK83" s="56">
        <v>1</v>
      </c>
      <c r="AL83" s="56">
        <v>0</v>
      </c>
      <c r="AM83" s="56">
        <v>0</v>
      </c>
      <c r="AN83" s="56">
        <v>1</v>
      </c>
      <c r="AO83" s="58">
        <v>0</v>
      </c>
      <c r="AP83" s="58">
        <v>0</v>
      </c>
      <c r="AQ83" s="58">
        <v>9.9700897308075767E-5</v>
      </c>
      <c r="AR83" s="59" t="s">
        <v>306</v>
      </c>
      <c r="AS83" s="59" t="s">
        <v>278</v>
      </c>
      <c r="AT83" s="59" t="s">
        <v>307</v>
      </c>
    </row>
    <row r="84" spans="1:46" x14ac:dyDescent="0.25">
      <c r="A84">
        <f>--SUBTOTAL(103,$B$8:B84)</f>
        <v>77</v>
      </c>
      <c r="B84" t="s">
        <v>174</v>
      </c>
      <c r="C84" t="s">
        <v>280</v>
      </c>
      <c r="D84" t="s">
        <v>291</v>
      </c>
      <c r="E84" t="s">
        <v>278</v>
      </c>
      <c r="F84" t="s">
        <v>270</v>
      </c>
      <c r="G84" s="52">
        <v>26.472977</v>
      </c>
      <c r="H84" s="53">
        <v>0</v>
      </c>
      <c r="I84" s="53">
        <v>4524</v>
      </c>
      <c r="J84" s="53">
        <v>13311</v>
      </c>
      <c r="K84" s="53">
        <v>17835</v>
      </c>
      <c r="L84" s="54">
        <v>2.9961876598932723E-4</v>
      </c>
      <c r="M84" s="54" t="s">
        <v>300</v>
      </c>
      <c r="N84" s="53">
        <v>673.70586995183805</v>
      </c>
      <c r="O84" s="55">
        <v>6</v>
      </c>
      <c r="P84" s="56">
        <v>1</v>
      </c>
      <c r="Q84" s="57">
        <v>0.74634146341463414</v>
      </c>
      <c r="R84" s="53">
        <v>4012</v>
      </c>
      <c r="S84" s="56">
        <v>0.88682581786030057</v>
      </c>
      <c r="T84" s="58">
        <v>0</v>
      </c>
      <c r="U84" s="53">
        <v>45</v>
      </c>
      <c r="V84" s="53">
        <v>1395</v>
      </c>
      <c r="W84" s="53">
        <v>1440</v>
      </c>
      <c r="X84" s="58">
        <v>2.4191254444891012E-5</v>
      </c>
      <c r="Y84" s="58" t="s">
        <v>298</v>
      </c>
      <c r="Z84" s="53">
        <v>54.395091266086169</v>
      </c>
      <c r="AA84" s="55">
        <v>6</v>
      </c>
      <c r="AB84" s="56">
        <v>1</v>
      </c>
      <c r="AC84" s="57">
        <v>0.96875</v>
      </c>
      <c r="AD84" s="53">
        <v>44</v>
      </c>
      <c r="AE84" s="56">
        <v>0.97777777777777775</v>
      </c>
      <c r="AF84" s="59">
        <v>9</v>
      </c>
      <c r="AG84" s="58">
        <v>0</v>
      </c>
      <c r="AH84" s="53">
        <v>4524</v>
      </c>
      <c r="AI84" s="56">
        <v>0.53924162257495589</v>
      </c>
      <c r="AJ84" s="56">
        <v>0.46075837742504411</v>
      </c>
      <c r="AK84" s="56">
        <v>0</v>
      </c>
      <c r="AL84" s="56">
        <v>0.45723104056437391</v>
      </c>
      <c r="AM84" s="56">
        <v>0.54276895943562609</v>
      </c>
      <c r="AN84" s="56">
        <v>0</v>
      </c>
      <c r="AO84" s="58">
        <v>1.1443060113490897E-3</v>
      </c>
      <c r="AP84" s="58">
        <v>4.07015217394138E-3</v>
      </c>
      <c r="AQ84" s="58">
        <v>3.3150548354935194E-3</v>
      </c>
      <c r="AR84" s="59" t="s">
        <v>311</v>
      </c>
      <c r="AS84" s="59" t="s">
        <v>319</v>
      </c>
      <c r="AT84" s="59" t="s">
        <v>318</v>
      </c>
    </row>
    <row r="85" spans="1:46" x14ac:dyDescent="0.25">
      <c r="A85">
        <f>--SUBTOTAL(103,$B$8:B85)</f>
        <v>78</v>
      </c>
      <c r="B85" t="s">
        <v>141</v>
      </c>
      <c r="C85" t="s">
        <v>284</v>
      </c>
      <c r="D85" t="s">
        <v>293</v>
      </c>
      <c r="E85" t="s">
        <v>278</v>
      </c>
      <c r="F85" t="s">
        <v>271</v>
      </c>
      <c r="G85" s="52">
        <v>6.6070000000000002</v>
      </c>
      <c r="H85" s="53">
        <v>0</v>
      </c>
      <c r="I85" s="53">
        <v>2771477</v>
      </c>
      <c r="J85" s="53">
        <v>18746</v>
      </c>
      <c r="K85" s="53">
        <v>2790223</v>
      </c>
      <c r="L85" s="54">
        <v>4.6874301771518842E-2</v>
      </c>
      <c r="M85" s="54" t="s">
        <v>294</v>
      </c>
      <c r="N85" s="53">
        <v>422313.15271681547</v>
      </c>
      <c r="O85" s="55">
        <v>14</v>
      </c>
      <c r="P85" s="56">
        <v>1</v>
      </c>
      <c r="Q85" s="57">
        <v>6.7184594206269538E-3</v>
      </c>
      <c r="R85" s="53">
        <v>2147549</v>
      </c>
      <c r="S85" s="56">
        <v>0.77487527408670542</v>
      </c>
      <c r="T85" s="58">
        <v>0.99937181510075679</v>
      </c>
      <c r="U85" s="53">
        <v>1679</v>
      </c>
      <c r="V85" s="53">
        <v>1272</v>
      </c>
      <c r="W85" s="53">
        <v>2951</v>
      </c>
      <c r="X85" s="58">
        <v>4.9575272129773175E-5</v>
      </c>
      <c r="Y85" s="58" t="s">
        <v>298</v>
      </c>
      <c r="Z85" s="53">
        <v>446.64749508097469</v>
      </c>
      <c r="AA85" s="55">
        <v>25</v>
      </c>
      <c r="AB85" s="56">
        <v>1</v>
      </c>
      <c r="AC85" s="57">
        <v>0.43104032531345304</v>
      </c>
      <c r="AD85" s="53">
        <v>1437</v>
      </c>
      <c r="AE85" s="56">
        <v>0.85586658725431808</v>
      </c>
      <c r="AF85" s="59">
        <v>22</v>
      </c>
      <c r="AG85" s="58">
        <v>1.3698630136986301E-2</v>
      </c>
      <c r="AH85" s="53">
        <v>654116</v>
      </c>
      <c r="AI85" s="56">
        <v>0.15330639724463074</v>
      </c>
      <c r="AJ85" s="56">
        <v>0.8466936027553692</v>
      </c>
      <c r="AK85" s="56">
        <v>0</v>
      </c>
      <c r="AL85" s="56">
        <v>0.8466936027553692</v>
      </c>
      <c r="AM85" s="56">
        <v>0.15330639724463074</v>
      </c>
      <c r="AN85" s="56">
        <v>0</v>
      </c>
      <c r="AO85" s="58">
        <v>7.6045008461473912E-2</v>
      </c>
      <c r="AP85" s="58">
        <v>5.2763380231508776E-2</v>
      </c>
      <c r="AQ85" s="58">
        <v>1.3659022931206381E-2</v>
      </c>
      <c r="AR85" s="59" t="s">
        <v>320</v>
      </c>
      <c r="AS85" s="59" t="s">
        <v>304</v>
      </c>
      <c r="AT85" s="59" t="s">
        <v>314</v>
      </c>
    </row>
    <row r="86" spans="1:46" x14ac:dyDescent="0.25">
      <c r="A86">
        <f>--SUBTOTAL(103,$B$8:B86)</f>
        <v>79</v>
      </c>
      <c r="B86" t="s">
        <v>172</v>
      </c>
      <c r="C86" t="s">
        <v>286</v>
      </c>
      <c r="D86" t="s">
        <v>293</v>
      </c>
      <c r="E86" t="s">
        <v>278</v>
      </c>
      <c r="F86" t="s">
        <v>273</v>
      </c>
      <c r="G86" s="52">
        <v>0.62180000000000002</v>
      </c>
      <c r="H86" s="53">
        <v>0</v>
      </c>
      <c r="I86" s="53">
        <v>6455</v>
      </c>
      <c r="J86" s="53">
        <v>55</v>
      </c>
      <c r="K86" s="53">
        <v>6510</v>
      </c>
      <c r="L86" s="54">
        <v>1.0936462946961145E-4</v>
      </c>
      <c r="M86" s="54" t="s">
        <v>300</v>
      </c>
      <c r="N86" s="53">
        <v>10469.604374396911</v>
      </c>
      <c r="O86" s="55">
        <v>3</v>
      </c>
      <c r="P86" s="56">
        <v>1</v>
      </c>
      <c r="Q86" s="57">
        <v>8.4485407066052232E-3</v>
      </c>
      <c r="R86" s="53">
        <v>6455</v>
      </c>
      <c r="S86" s="56">
        <v>1</v>
      </c>
      <c r="T86" s="58">
        <v>1</v>
      </c>
      <c r="U86" s="53">
        <v>593</v>
      </c>
      <c r="V86" s="53">
        <v>1267</v>
      </c>
      <c r="W86" s="53">
        <v>1860</v>
      </c>
      <c r="X86" s="58">
        <v>3.1247036991317555E-5</v>
      </c>
      <c r="Y86" s="58" t="s">
        <v>298</v>
      </c>
      <c r="Z86" s="53">
        <v>2991.3155355419749</v>
      </c>
      <c r="AA86" s="55">
        <v>10</v>
      </c>
      <c r="AB86" s="56">
        <v>1</v>
      </c>
      <c r="AC86" s="57">
        <v>0.6811827956989247</v>
      </c>
      <c r="AD86" s="53">
        <v>419</v>
      </c>
      <c r="AE86" s="56">
        <v>0.70657672849915687</v>
      </c>
      <c r="AF86" s="59">
        <v>8</v>
      </c>
      <c r="AG86" s="58">
        <v>0</v>
      </c>
      <c r="AH86" s="53">
        <v>6455</v>
      </c>
      <c r="AI86" s="56">
        <v>0.14670380687093779</v>
      </c>
      <c r="AJ86" s="56">
        <v>0.85329619312906224</v>
      </c>
      <c r="AK86" s="56">
        <v>0</v>
      </c>
      <c r="AL86" s="56">
        <v>0.41163726400495204</v>
      </c>
      <c r="AM86" s="56">
        <v>0</v>
      </c>
      <c r="AN86" s="56">
        <v>0.58836273599504796</v>
      </c>
      <c r="AO86" s="58">
        <v>8.4223533587618124E-4</v>
      </c>
      <c r="AP86" s="58">
        <v>0</v>
      </c>
      <c r="AQ86" s="58">
        <v>4.9850448654037884E-5</v>
      </c>
      <c r="AR86" s="59" t="s">
        <v>306</v>
      </c>
      <c r="AS86" s="59" t="s">
        <v>278</v>
      </c>
      <c r="AT86" s="59" t="s">
        <v>313</v>
      </c>
    </row>
    <row r="87" spans="1:46" x14ac:dyDescent="0.25">
      <c r="A87">
        <f>--SUBTOTAL(103,$B$8:B87)</f>
        <v>80</v>
      </c>
      <c r="B87" t="s">
        <v>68</v>
      </c>
      <c r="C87" t="s">
        <v>282</v>
      </c>
      <c r="D87" t="s">
        <v>293</v>
      </c>
      <c r="E87" t="s">
        <v>278</v>
      </c>
      <c r="F87" t="s">
        <v>272</v>
      </c>
      <c r="G87" s="52">
        <v>202.03367</v>
      </c>
      <c r="H87" s="53">
        <v>0</v>
      </c>
      <c r="I87" s="53">
        <v>7423</v>
      </c>
      <c r="J87" s="53">
        <v>11130</v>
      </c>
      <c r="K87" s="53">
        <v>18553</v>
      </c>
      <c r="L87" s="54">
        <v>3.1168079424726594E-4</v>
      </c>
      <c r="M87" s="54" t="s">
        <v>300</v>
      </c>
      <c r="N87" s="53">
        <v>91.831227933442975</v>
      </c>
      <c r="O87" s="55">
        <v>49</v>
      </c>
      <c r="P87" s="56">
        <v>1</v>
      </c>
      <c r="Q87" s="57">
        <v>0.59990298065002967</v>
      </c>
      <c r="R87" s="53">
        <v>3786</v>
      </c>
      <c r="S87" s="56">
        <v>0.51003637343392161</v>
      </c>
      <c r="T87" s="58">
        <v>0.19156675198706721</v>
      </c>
      <c r="U87" s="53">
        <v>957</v>
      </c>
      <c r="V87" s="53">
        <v>1186</v>
      </c>
      <c r="W87" s="53">
        <v>2143</v>
      </c>
      <c r="X87" s="58">
        <v>3.6001290469028777E-5</v>
      </c>
      <c r="Y87" s="58" t="s">
        <v>298</v>
      </c>
      <c r="Z87" s="53">
        <v>10.607142858910596</v>
      </c>
      <c r="AA87" s="55">
        <v>8</v>
      </c>
      <c r="AB87" s="56">
        <v>1</v>
      </c>
      <c r="AC87" s="57">
        <v>0.55342977134857674</v>
      </c>
      <c r="AD87" s="53">
        <v>920</v>
      </c>
      <c r="AE87" s="56">
        <v>0.96133751306165094</v>
      </c>
      <c r="AF87" s="59">
        <v>16</v>
      </c>
      <c r="AG87" s="58">
        <v>0</v>
      </c>
      <c r="AH87" s="53">
        <v>7423</v>
      </c>
      <c r="AI87" s="56">
        <v>0</v>
      </c>
      <c r="AJ87" s="56">
        <v>1</v>
      </c>
      <c r="AK87" s="56">
        <v>0</v>
      </c>
      <c r="AL87" s="56">
        <v>0.99866488651535379</v>
      </c>
      <c r="AM87" s="56">
        <v>0</v>
      </c>
      <c r="AN87" s="56">
        <v>1.3351134846461949E-3</v>
      </c>
      <c r="AO87" s="58">
        <v>1.0060008138584443E-3</v>
      </c>
      <c r="AP87" s="58">
        <v>0</v>
      </c>
      <c r="AQ87" s="58">
        <v>9.222333000997009E-4</v>
      </c>
      <c r="AR87" s="59" t="s">
        <v>306</v>
      </c>
      <c r="AS87" s="59" t="s">
        <v>304</v>
      </c>
      <c r="AT87" s="59" t="s">
        <v>318</v>
      </c>
    </row>
    <row r="88" spans="1:46" x14ac:dyDescent="0.25">
      <c r="A88">
        <f>--SUBTOTAL(103,$B$8:B88)</f>
        <v>81</v>
      </c>
      <c r="B88" t="s">
        <v>263</v>
      </c>
      <c r="C88" t="s">
        <v>279</v>
      </c>
      <c r="D88" t="s">
        <v>290</v>
      </c>
      <c r="E88" t="s">
        <v>278</v>
      </c>
      <c r="F88" t="s">
        <v>278</v>
      </c>
      <c r="G88" s="52">
        <v>0.54800000000000004</v>
      </c>
      <c r="H88" s="53">
        <v>0</v>
      </c>
      <c r="I88" s="53">
        <v>0</v>
      </c>
      <c r="J88" s="53">
        <v>0</v>
      </c>
      <c r="K88" s="53">
        <v>0</v>
      </c>
      <c r="L88" s="54">
        <v>0</v>
      </c>
      <c r="M88" s="54" t="s">
        <v>301</v>
      </c>
      <c r="N88" s="53">
        <v>0</v>
      </c>
      <c r="O88" s="55">
        <v>0</v>
      </c>
      <c r="P88" s="56">
        <v>0</v>
      </c>
      <c r="Q88" s="57">
        <v>0</v>
      </c>
      <c r="R88" s="53">
        <v>0</v>
      </c>
      <c r="S88" s="56">
        <v>0</v>
      </c>
      <c r="T88" s="58">
        <v>0</v>
      </c>
      <c r="U88" s="53">
        <v>116479</v>
      </c>
      <c r="V88" s="53">
        <v>1161</v>
      </c>
      <c r="W88" s="53">
        <v>117640</v>
      </c>
      <c r="X88" s="58">
        <v>1.9762910922895686E-3</v>
      </c>
      <c r="Y88" s="58" t="s">
        <v>299</v>
      </c>
      <c r="Z88" s="53">
        <v>214671.5328467153</v>
      </c>
      <c r="AA88" s="55">
        <v>9</v>
      </c>
      <c r="AB88" s="56">
        <v>1</v>
      </c>
      <c r="AC88" s="57">
        <v>9.8690921455287309E-3</v>
      </c>
      <c r="AD88" s="53">
        <v>116295</v>
      </c>
      <c r="AE88" s="56">
        <v>0.99842031610848303</v>
      </c>
      <c r="AF88" s="59">
        <v>37</v>
      </c>
      <c r="AG88" s="58">
        <v>0.99589625597747233</v>
      </c>
      <c r="AH88" s="53">
        <v>0</v>
      </c>
      <c r="AI88" s="56">
        <v>0</v>
      </c>
      <c r="AJ88" s="56">
        <v>0</v>
      </c>
      <c r="AK88" s="56">
        <v>0</v>
      </c>
      <c r="AL88" s="56">
        <v>0</v>
      </c>
      <c r="AM88" s="56">
        <v>0</v>
      </c>
      <c r="AN88" s="56">
        <v>0</v>
      </c>
      <c r="AO88" s="58">
        <v>1.4598938373856138E-3</v>
      </c>
      <c r="AP88" s="58">
        <v>0</v>
      </c>
      <c r="AQ88" s="58">
        <v>2.9910269192422732E-4</v>
      </c>
      <c r="AR88" s="59" t="s">
        <v>306</v>
      </c>
      <c r="AS88" s="59" t="s">
        <v>278</v>
      </c>
      <c r="AT88" s="59" t="s">
        <v>313</v>
      </c>
    </row>
    <row r="89" spans="1:46" x14ac:dyDescent="0.25">
      <c r="A89">
        <f>--SUBTOTAL(103,$B$8:B89)</f>
        <v>82</v>
      </c>
      <c r="B89" t="s">
        <v>97</v>
      </c>
      <c r="C89" t="s">
        <v>281</v>
      </c>
      <c r="D89" t="s">
        <v>293</v>
      </c>
      <c r="E89" t="s">
        <v>278</v>
      </c>
      <c r="F89" t="s">
        <v>271</v>
      </c>
      <c r="G89" s="52">
        <v>10.528954000000001</v>
      </c>
      <c r="H89" s="53">
        <v>0</v>
      </c>
      <c r="I89" s="53">
        <v>603</v>
      </c>
      <c r="J89" s="53">
        <v>738</v>
      </c>
      <c r="K89" s="53">
        <v>1341</v>
      </c>
      <c r="L89" s="54">
        <v>2.2528105701804756E-5</v>
      </c>
      <c r="M89" s="54" t="s">
        <v>298</v>
      </c>
      <c r="N89" s="53">
        <v>127.36307899151235</v>
      </c>
      <c r="O89" s="55">
        <v>1</v>
      </c>
      <c r="P89" s="56">
        <v>1</v>
      </c>
      <c r="Q89" s="57">
        <v>0.55033557046979864</v>
      </c>
      <c r="R89" s="53">
        <v>595</v>
      </c>
      <c r="S89" s="56">
        <v>0.98673300165837474</v>
      </c>
      <c r="T89" s="58">
        <v>1</v>
      </c>
      <c r="U89" s="53">
        <v>328</v>
      </c>
      <c r="V89" s="53">
        <v>1128</v>
      </c>
      <c r="W89" s="53">
        <v>1456</v>
      </c>
      <c r="X89" s="58">
        <v>2.4460046160945356E-5</v>
      </c>
      <c r="Y89" s="58" t="s">
        <v>298</v>
      </c>
      <c r="Z89" s="53">
        <v>138.28534154484862</v>
      </c>
      <c r="AA89" s="55">
        <v>7</v>
      </c>
      <c r="AB89" s="56">
        <v>1</v>
      </c>
      <c r="AC89" s="57">
        <v>0.77472527472527475</v>
      </c>
      <c r="AD89" s="53">
        <v>210</v>
      </c>
      <c r="AE89" s="56">
        <v>0.6402439024390244</v>
      </c>
      <c r="AF89" s="59">
        <v>18</v>
      </c>
      <c r="AG89" s="58">
        <v>0</v>
      </c>
      <c r="AH89" s="53">
        <v>603</v>
      </c>
      <c r="AI89" s="56">
        <v>0</v>
      </c>
      <c r="AJ89" s="56">
        <v>1</v>
      </c>
      <c r="AK89" s="56">
        <v>0</v>
      </c>
      <c r="AL89" s="56">
        <v>0.99835526315789469</v>
      </c>
      <c r="AM89" s="56">
        <v>0</v>
      </c>
      <c r="AN89" s="56">
        <v>1.6447368421052631E-3</v>
      </c>
      <c r="AO89" s="58">
        <v>0</v>
      </c>
      <c r="AP89" s="58">
        <v>2.0508266091276558E-4</v>
      </c>
      <c r="AQ89" s="58">
        <v>4.7357926221335993E-4</v>
      </c>
      <c r="AR89" s="59" t="s">
        <v>306</v>
      </c>
      <c r="AS89" s="59" t="s">
        <v>304</v>
      </c>
      <c r="AT89" s="59" t="s">
        <v>305</v>
      </c>
    </row>
    <row r="90" spans="1:46" x14ac:dyDescent="0.25">
      <c r="A90">
        <f>--SUBTOTAL(103,$B$8:B90)</f>
        <v>83</v>
      </c>
      <c r="B90" t="s">
        <v>142</v>
      </c>
      <c r="C90" t="s">
        <v>285</v>
      </c>
      <c r="D90" t="s">
        <v>293</v>
      </c>
      <c r="E90" t="s">
        <v>278</v>
      </c>
      <c r="F90" t="s">
        <v>272</v>
      </c>
      <c r="G90" s="52">
        <v>17.289110999999998</v>
      </c>
      <c r="H90" s="53">
        <v>0</v>
      </c>
      <c r="I90" s="53">
        <v>628</v>
      </c>
      <c r="J90" s="53">
        <v>86</v>
      </c>
      <c r="K90" s="53">
        <v>714</v>
      </c>
      <c r="L90" s="54">
        <v>1.1994830328925128E-5</v>
      </c>
      <c r="M90" s="54" t="s">
        <v>301</v>
      </c>
      <c r="N90" s="53">
        <v>41.297669961168047</v>
      </c>
      <c r="O90" s="55">
        <v>4</v>
      </c>
      <c r="P90" s="56">
        <v>1</v>
      </c>
      <c r="Q90" s="57">
        <v>0.12044817927170869</v>
      </c>
      <c r="R90" s="53">
        <v>554</v>
      </c>
      <c r="S90" s="56">
        <v>0.88216560509554143</v>
      </c>
      <c r="T90" s="58">
        <v>5.7324840764331211E-2</v>
      </c>
      <c r="U90" s="53">
        <v>2187</v>
      </c>
      <c r="V90" s="53">
        <v>1119</v>
      </c>
      <c r="W90" s="53">
        <v>3306</v>
      </c>
      <c r="X90" s="58">
        <v>5.5539088329728946E-5</v>
      </c>
      <c r="Y90" s="58" t="s">
        <v>298</v>
      </c>
      <c r="Z90" s="53">
        <v>191.21862309750921</v>
      </c>
      <c r="AA90" s="55">
        <v>21</v>
      </c>
      <c r="AB90" s="56">
        <v>1</v>
      </c>
      <c r="AC90" s="57">
        <v>0.33847549909255897</v>
      </c>
      <c r="AD90" s="53">
        <v>1791</v>
      </c>
      <c r="AE90" s="56">
        <v>0.81893004115226342</v>
      </c>
      <c r="AF90" s="59">
        <v>7</v>
      </c>
      <c r="AG90" s="58">
        <v>2.2862368541380889E-3</v>
      </c>
      <c r="AH90" s="53">
        <v>628</v>
      </c>
      <c r="AI90" s="56">
        <v>0</v>
      </c>
      <c r="AJ90" s="56">
        <v>1</v>
      </c>
      <c r="AK90" s="56">
        <v>0</v>
      </c>
      <c r="AL90" s="56">
        <v>1</v>
      </c>
      <c r="AM90" s="56">
        <v>0</v>
      </c>
      <c r="AN90" s="56">
        <v>0</v>
      </c>
      <c r="AO90" s="58">
        <v>0</v>
      </c>
      <c r="AP90" s="58">
        <v>0</v>
      </c>
      <c r="AQ90" s="58">
        <v>2.2432701894317049E-4</v>
      </c>
      <c r="AR90" s="59" t="s">
        <v>306</v>
      </c>
      <c r="AS90" s="59" t="s">
        <v>278</v>
      </c>
      <c r="AT90" s="59" t="s">
        <v>305</v>
      </c>
    </row>
    <row r="91" spans="1:46" x14ac:dyDescent="0.25">
      <c r="A91">
        <f>--SUBTOTAL(103,$B$8:B91)</f>
        <v>84</v>
      </c>
      <c r="B91" t="s">
        <v>195</v>
      </c>
      <c r="C91" t="s">
        <v>283</v>
      </c>
      <c r="D91" t="s">
        <v>290</v>
      </c>
      <c r="E91" t="s">
        <v>278</v>
      </c>
      <c r="F91" t="s">
        <v>270</v>
      </c>
      <c r="G91" s="52">
        <v>100.096496</v>
      </c>
      <c r="H91" s="53">
        <v>77700</v>
      </c>
      <c r="I91" s="53">
        <v>193</v>
      </c>
      <c r="J91" s="53">
        <v>81</v>
      </c>
      <c r="K91" s="53">
        <v>77974</v>
      </c>
      <c r="L91" s="54">
        <v>1.3099228292263415E-3</v>
      </c>
      <c r="M91" s="54" t="s">
        <v>299</v>
      </c>
      <c r="N91" s="53">
        <v>778.98830744284999</v>
      </c>
      <c r="O91" s="55">
        <v>13</v>
      </c>
      <c r="P91" s="56">
        <v>3.5139918434349913E-3</v>
      </c>
      <c r="Q91" s="57">
        <v>0.29562043795620441</v>
      </c>
      <c r="R91" s="53">
        <v>92</v>
      </c>
      <c r="S91" s="56">
        <v>0.47668393782383417</v>
      </c>
      <c r="T91" s="58">
        <v>0</v>
      </c>
      <c r="U91" s="53">
        <v>653</v>
      </c>
      <c r="V91" s="53">
        <v>1092</v>
      </c>
      <c r="W91" s="53">
        <v>79445</v>
      </c>
      <c r="X91" s="58">
        <v>1.3346348676210877E-3</v>
      </c>
      <c r="Y91" s="58" t="s">
        <v>299</v>
      </c>
      <c r="Z91" s="53">
        <v>793.68412656522958</v>
      </c>
      <c r="AA91" s="55">
        <v>13</v>
      </c>
      <c r="AB91" s="56">
        <v>2.1964881364465984E-2</v>
      </c>
      <c r="AC91" s="57">
        <v>0.62578796561604588</v>
      </c>
      <c r="AD91" s="53">
        <v>614</v>
      </c>
      <c r="AE91" s="56">
        <v>0.9402756508422665</v>
      </c>
      <c r="AF91" s="59">
        <v>12</v>
      </c>
      <c r="AG91" s="58">
        <v>0</v>
      </c>
      <c r="AH91" s="53">
        <v>193</v>
      </c>
      <c r="AI91" s="56">
        <v>0</v>
      </c>
      <c r="AJ91" s="56">
        <v>1</v>
      </c>
      <c r="AK91" s="56">
        <v>0</v>
      </c>
      <c r="AL91" s="56">
        <v>0.39189189189189189</v>
      </c>
      <c r="AM91" s="56">
        <v>0</v>
      </c>
      <c r="AN91" s="56">
        <v>0.60810810810810811</v>
      </c>
      <c r="AO91" s="58">
        <v>3.4810135996026803E-3</v>
      </c>
      <c r="AP91" s="58">
        <v>1.2929766575089149E-2</v>
      </c>
      <c r="AQ91" s="58">
        <v>5.8175473579262213E-2</v>
      </c>
      <c r="AR91" s="59" t="s">
        <v>322</v>
      </c>
      <c r="AS91" s="59" t="s">
        <v>304</v>
      </c>
      <c r="AT91" s="59" t="s">
        <v>305</v>
      </c>
    </row>
    <row r="92" spans="1:46" x14ac:dyDescent="0.25">
      <c r="A92">
        <f>--SUBTOTAL(103,$B$8:B92)</f>
        <v>85</v>
      </c>
      <c r="B92" t="s">
        <v>237</v>
      </c>
      <c r="C92" t="s">
        <v>280</v>
      </c>
      <c r="D92" t="s">
        <v>291</v>
      </c>
      <c r="E92" t="s">
        <v>278</v>
      </c>
      <c r="F92" t="s">
        <v>270</v>
      </c>
      <c r="G92" s="52">
        <v>50.757458999999997</v>
      </c>
      <c r="H92" s="53">
        <v>0</v>
      </c>
      <c r="I92" s="53">
        <v>88492</v>
      </c>
      <c r="J92" s="53">
        <v>883</v>
      </c>
      <c r="K92" s="53">
        <v>89375</v>
      </c>
      <c r="L92" s="54">
        <v>1.5014537263973154E-3</v>
      </c>
      <c r="M92" s="54" t="s">
        <v>299</v>
      </c>
      <c r="N92" s="53">
        <v>1760.8249459453832</v>
      </c>
      <c r="O92" s="55">
        <v>4</v>
      </c>
      <c r="P92" s="56">
        <v>1</v>
      </c>
      <c r="Q92" s="57">
        <v>9.8797202797202797E-3</v>
      </c>
      <c r="R92" s="53">
        <v>88492</v>
      </c>
      <c r="S92" s="56">
        <v>1</v>
      </c>
      <c r="T92" s="58">
        <v>0.99663246395154359</v>
      </c>
      <c r="U92" s="53">
        <v>827</v>
      </c>
      <c r="V92" s="53">
        <v>1053</v>
      </c>
      <c r="W92" s="53">
        <v>1880</v>
      </c>
      <c r="X92" s="58">
        <v>3.1583026636385486E-5</v>
      </c>
      <c r="Y92" s="58" t="s">
        <v>298</v>
      </c>
      <c r="Z92" s="53">
        <v>37.038891170655333</v>
      </c>
      <c r="AA92" s="55">
        <v>17</v>
      </c>
      <c r="AB92" s="56">
        <v>1</v>
      </c>
      <c r="AC92" s="57">
        <v>0.56010638297872339</v>
      </c>
      <c r="AD92" s="53">
        <v>703</v>
      </c>
      <c r="AE92" s="56">
        <v>0.85006045949214026</v>
      </c>
      <c r="AF92" s="59">
        <v>15</v>
      </c>
      <c r="AG92" s="58">
        <v>9.673518742442563E-3</v>
      </c>
      <c r="AH92" s="53">
        <v>88492</v>
      </c>
      <c r="AI92" s="56">
        <v>0.74862134430230987</v>
      </c>
      <c r="AJ92" s="56">
        <v>0.25137865569769019</v>
      </c>
      <c r="AK92" s="56">
        <v>0</v>
      </c>
      <c r="AL92" s="56">
        <v>1.8984766984586178E-3</v>
      </c>
      <c r="AM92" s="56">
        <v>0.99810152330154134</v>
      </c>
      <c r="AN92" s="56">
        <v>0</v>
      </c>
      <c r="AO92" s="58">
        <v>9.0810445693233297E-3</v>
      </c>
      <c r="AP92" s="58">
        <v>5.2067967522206066E-3</v>
      </c>
      <c r="AQ92" s="58">
        <v>2.716849451645065E-3</v>
      </c>
      <c r="AR92" s="59" t="s">
        <v>311</v>
      </c>
      <c r="AS92" s="59" t="s">
        <v>308</v>
      </c>
      <c r="AT92" s="59" t="s">
        <v>318</v>
      </c>
    </row>
    <row r="93" spans="1:46" x14ac:dyDescent="0.25">
      <c r="A93">
        <f>--SUBTOTAL(103,$B$8:B93)</f>
        <v>86</v>
      </c>
      <c r="B93" t="s">
        <v>194</v>
      </c>
      <c r="C93" t="s">
        <v>282</v>
      </c>
      <c r="D93" t="s">
        <v>293</v>
      </c>
      <c r="E93" t="s">
        <v>278</v>
      </c>
      <c r="F93" t="s">
        <v>271</v>
      </c>
      <c r="G93" s="52">
        <v>30.769076999999999</v>
      </c>
      <c r="H93" s="53">
        <v>150000</v>
      </c>
      <c r="I93" s="53">
        <v>1250</v>
      </c>
      <c r="J93" s="53">
        <v>349</v>
      </c>
      <c r="K93" s="53">
        <v>151599</v>
      </c>
      <c r="L93" s="54">
        <v>2.5467847101326613E-3</v>
      </c>
      <c r="M93" s="54" t="s">
        <v>299</v>
      </c>
      <c r="N93" s="53">
        <v>4926.9921226431334</v>
      </c>
      <c r="O93" s="55">
        <v>16</v>
      </c>
      <c r="P93" s="56">
        <v>1.0547562978647616E-2</v>
      </c>
      <c r="Q93" s="57">
        <v>0.21826141338336461</v>
      </c>
      <c r="R93" s="53">
        <v>924</v>
      </c>
      <c r="S93" s="56">
        <v>0.73919999999999997</v>
      </c>
      <c r="T93" s="58">
        <v>0.41120000000000001</v>
      </c>
      <c r="U93" s="53">
        <v>4323</v>
      </c>
      <c r="V93" s="53">
        <v>1017</v>
      </c>
      <c r="W93" s="53">
        <v>155340</v>
      </c>
      <c r="X93" s="58">
        <v>2.6096315732426177E-3</v>
      </c>
      <c r="Y93" s="58" t="s">
        <v>299</v>
      </c>
      <c r="Z93" s="53">
        <v>5048.5752302547135</v>
      </c>
      <c r="AA93" s="55">
        <v>19</v>
      </c>
      <c r="AB93" s="56">
        <v>3.4376207029741215E-2</v>
      </c>
      <c r="AC93" s="57">
        <v>0.19044943820224719</v>
      </c>
      <c r="AD93" s="53">
        <v>4285</v>
      </c>
      <c r="AE93" s="56">
        <v>0.99120980800370118</v>
      </c>
      <c r="AF93" s="59">
        <v>22</v>
      </c>
      <c r="AG93" s="58">
        <v>0.17927365255609531</v>
      </c>
      <c r="AH93" s="53">
        <v>1250</v>
      </c>
      <c r="AI93" s="56">
        <v>0</v>
      </c>
      <c r="AJ93" s="56">
        <v>1</v>
      </c>
      <c r="AK93" s="56">
        <v>0</v>
      </c>
      <c r="AL93" s="56">
        <v>1</v>
      </c>
      <c r="AM93" s="56">
        <v>0</v>
      </c>
      <c r="AN93" s="56">
        <v>0</v>
      </c>
      <c r="AO93" s="58">
        <v>0</v>
      </c>
      <c r="AP93" s="58">
        <v>1.4903252689211566E-4</v>
      </c>
      <c r="AQ93" s="58">
        <v>9.9700897308075765E-4</v>
      </c>
      <c r="AR93" s="59" t="s">
        <v>306</v>
      </c>
      <c r="AS93" s="59" t="s">
        <v>308</v>
      </c>
      <c r="AT93" s="59" t="s">
        <v>307</v>
      </c>
    </row>
    <row r="94" spans="1:46" x14ac:dyDescent="0.25">
      <c r="A94">
        <f>--SUBTOTAL(103,$B$8:B94)</f>
        <v>87</v>
      </c>
      <c r="B94" t="s">
        <v>203</v>
      </c>
      <c r="C94" t="s">
        <v>286</v>
      </c>
      <c r="D94" t="s">
        <v>293</v>
      </c>
      <c r="E94" t="s">
        <v>278</v>
      </c>
      <c r="F94" t="s">
        <v>273</v>
      </c>
      <c r="G94" s="52">
        <v>19.910995</v>
      </c>
      <c r="H94" s="53">
        <v>0</v>
      </c>
      <c r="I94" s="53">
        <v>2136</v>
      </c>
      <c r="J94" s="53">
        <v>311</v>
      </c>
      <c r="K94" s="53">
        <v>2447</v>
      </c>
      <c r="L94" s="54">
        <v>4.1108333074061326E-5</v>
      </c>
      <c r="M94" s="54" t="s">
        <v>298</v>
      </c>
      <c r="N94" s="53">
        <v>122.89692202725178</v>
      </c>
      <c r="O94" s="55">
        <v>24</v>
      </c>
      <c r="P94" s="56">
        <v>1</v>
      </c>
      <c r="Q94" s="57">
        <v>0.12709440130772373</v>
      </c>
      <c r="R94" s="53">
        <v>631</v>
      </c>
      <c r="S94" s="56">
        <v>0.29541198501872662</v>
      </c>
      <c r="T94" s="58">
        <v>6.0861423220973784E-3</v>
      </c>
      <c r="U94" s="53">
        <v>1910</v>
      </c>
      <c r="V94" s="53">
        <v>1002</v>
      </c>
      <c r="W94" s="53">
        <v>2912</v>
      </c>
      <c r="X94" s="58">
        <v>4.8920092321890712E-5</v>
      </c>
      <c r="Y94" s="58" t="s">
        <v>298</v>
      </c>
      <c r="Z94" s="53">
        <v>146.25085285793102</v>
      </c>
      <c r="AA94" s="55">
        <v>20</v>
      </c>
      <c r="AB94" s="56">
        <v>1</v>
      </c>
      <c r="AC94" s="57">
        <v>0.34409340659340659</v>
      </c>
      <c r="AD94" s="53">
        <v>1691</v>
      </c>
      <c r="AE94" s="56">
        <v>0.88534031413612568</v>
      </c>
      <c r="AF94" s="59">
        <v>20</v>
      </c>
      <c r="AG94" s="58">
        <v>1.3612565445026177E-2</v>
      </c>
      <c r="AH94" s="53">
        <v>2136</v>
      </c>
      <c r="AI94" s="56">
        <v>0</v>
      </c>
      <c r="AJ94" s="56">
        <v>0</v>
      </c>
      <c r="AK94" s="56">
        <v>1</v>
      </c>
      <c r="AL94" s="56">
        <v>0</v>
      </c>
      <c r="AM94" s="56">
        <v>0</v>
      </c>
      <c r="AN94" s="56">
        <v>1</v>
      </c>
      <c r="AO94" s="58">
        <v>0</v>
      </c>
      <c r="AP94" s="58">
        <v>0</v>
      </c>
      <c r="AQ94" s="58">
        <v>1.7447657028913261E-4</v>
      </c>
      <c r="AR94" s="59" t="s">
        <v>306</v>
      </c>
      <c r="AS94" s="59" t="s">
        <v>278</v>
      </c>
      <c r="AT94" s="59" t="s">
        <v>307</v>
      </c>
    </row>
    <row r="95" spans="1:46" x14ac:dyDescent="0.25">
      <c r="A95">
        <f>--SUBTOTAL(103,$B$8:B95)</f>
        <v>88</v>
      </c>
      <c r="B95" t="s">
        <v>160</v>
      </c>
      <c r="C95" t="s">
        <v>283</v>
      </c>
      <c r="D95" t="s">
        <v>293</v>
      </c>
      <c r="E95" t="s">
        <v>278</v>
      </c>
      <c r="F95" t="s">
        <v>272</v>
      </c>
      <c r="G95" s="52">
        <v>30.187895999999999</v>
      </c>
      <c r="H95" s="53">
        <v>0</v>
      </c>
      <c r="I95" s="53">
        <v>99328</v>
      </c>
      <c r="J95" s="53">
        <v>51200</v>
      </c>
      <c r="K95" s="53">
        <v>150528</v>
      </c>
      <c r="L95" s="54">
        <v>2.5287924646392739E-3</v>
      </c>
      <c r="M95" s="54" t="s">
        <v>299</v>
      </c>
      <c r="N95" s="53">
        <v>4986.3693713533403</v>
      </c>
      <c r="O95" s="55">
        <v>21</v>
      </c>
      <c r="P95" s="56">
        <v>1</v>
      </c>
      <c r="Q95" s="57">
        <v>0.3401360544217687</v>
      </c>
      <c r="R95" s="53">
        <v>85523</v>
      </c>
      <c r="S95" s="56">
        <v>0.86101602770618557</v>
      </c>
      <c r="T95" s="58">
        <v>7.7420264175257734E-3</v>
      </c>
      <c r="U95" s="53">
        <v>458</v>
      </c>
      <c r="V95" s="53">
        <v>938</v>
      </c>
      <c r="W95" s="53">
        <v>1396</v>
      </c>
      <c r="X95" s="58">
        <v>2.3452077225741564E-5</v>
      </c>
      <c r="Y95" s="58" t="s">
        <v>298</v>
      </c>
      <c r="Z95" s="53">
        <v>46.243699792791126</v>
      </c>
      <c r="AA95" s="55">
        <v>7</v>
      </c>
      <c r="AB95" s="56">
        <v>1</v>
      </c>
      <c r="AC95" s="57">
        <v>0.67191977077363896</v>
      </c>
      <c r="AD95" s="53">
        <v>363</v>
      </c>
      <c r="AE95" s="56">
        <v>0.79257641921397382</v>
      </c>
      <c r="AF95" s="59">
        <v>21</v>
      </c>
      <c r="AG95" s="58">
        <v>0</v>
      </c>
      <c r="AH95" s="53">
        <v>99328</v>
      </c>
      <c r="AI95" s="56">
        <v>0</v>
      </c>
      <c r="AJ95" s="56">
        <v>1</v>
      </c>
      <c r="AK95" s="56">
        <v>0</v>
      </c>
      <c r="AL95" s="56">
        <v>1</v>
      </c>
      <c r="AM95" s="56">
        <v>0</v>
      </c>
      <c r="AN95" s="56">
        <v>0</v>
      </c>
      <c r="AO95" s="58">
        <v>3.4136004077191758E-3</v>
      </c>
      <c r="AP95" s="58">
        <v>0</v>
      </c>
      <c r="AQ95" s="58">
        <v>1.0219341974077767E-3</v>
      </c>
      <c r="AR95" s="59" t="s">
        <v>311</v>
      </c>
      <c r="AS95" s="59" t="s">
        <v>315</v>
      </c>
      <c r="AT95" s="59" t="s">
        <v>305</v>
      </c>
    </row>
    <row r="96" spans="1:46" x14ac:dyDescent="0.25">
      <c r="A96">
        <f>--SUBTOTAL(103,$B$8:B96)</f>
        <v>89</v>
      </c>
      <c r="B96" t="s">
        <v>59</v>
      </c>
      <c r="C96" t="s">
        <v>286</v>
      </c>
      <c r="D96" t="s">
        <v>293</v>
      </c>
      <c r="E96" t="s">
        <v>278</v>
      </c>
      <c r="F96" t="s">
        <v>271</v>
      </c>
      <c r="G96" s="52">
        <v>9.4700000000000006</v>
      </c>
      <c r="H96" s="53">
        <v>0</v>
      </c>
      <c r="I96" s="53">
        <v>919</v>
      </c>
      <c r="J96" s="53">
        <v>249</v>
      </c>
      <c r="K96" s="53">
        <v>1168</v>
      </c>
      <c r="L96" s="54">
        <v>1.9621795271967153E-5</v>
      </c>
      <c r="M96" s="54" t="s">
        <v>298</v>
      </c>
      <c r="N96" s="53">
        <v>123.33685322069692</v>
      </c>
      <c r="O96" s="55">
        <v>12</v>
      </c>
      <c r="P96" s="56">
        <v>1</v>
      </c>
      <c r="Q96" s="57">
        <v>0.21318493150684931</v>
      </c>
      <c r="R96" s="53">
        <v>543</v>
      </c>
      <c r="S96" s="56">
        <v>0.59085963003264419</v>
      </c>
      <c r="T96" s="58">
        <v>0.30903155603917304</v>
      </c>
      <c r="U96" s="53">
        <v>4273</v>
      </c>
      <c r="V96" s="53">
        <v>920</v>
      </c>
      <c r="W96" s="53">
        <v>5193</v>
      </c>
      <c r="X96" s="58">
        <v>8.7239711341888208E-5</v>
      </c>
      <c r="Y96" s="58" t="s">
        <v>300</v>
      </c>
      <c r="Z96" s="53">
        <v>548.36325237592393</v>
      </c>
      <c r="AA96" s="55">
        <v>26</v>
      </c>
      <c r="AB96" s="56">
        <v>1</v>
      </c>
      <c r="AC96" s="57">
        <v>0.17716156364336608</v>
      </c>
      <c r="AD96" s="53">
        <v>3911</v>
      </c>
      <c r="AE96" s="56">
        <v>0.91528200327638665</v>
      </c>
      <c r="AF96" s="59">
        <v>16</v>
      </c>
      <c r="AG96" s="58">
        <v>6.1783290428270535E-2</v>
      </c>
      <c r="AH96" s="53">
        <v>919</v>
      </c>
      <c r="AI96" s="56">
        <v>0.92</v>
      </c>
      <c r="AJ96" s="56">
        <v>0.08</v>
      </c>
      <c r="AK96" s="56">
        <v>0</v>
      </c>
      <c r="AL96" s="56">
        <v>0.9740540540540541</v>
      </c>
      <c r="AM96" s="56">
        <v>2.5945945945945945E-2</v>
      </c>
      <c r="AN96" s="56">
        <v>0</v>
      </c>
      <c r="AO96" s="58">
        <v>0</v>
      </c>
      <c r="AP96" s="58">
        <v>0</v>
      </c>
      <c r="AQ96" s="58">
        <v>1.9940179461615153E-4</v>
      </c>
      <c r="AR96" s="59" t="s">
        <v>306</v>
      </c>
      <c r="AS96" s="59" t="s">
        <v>278</v>
      </c>
      <c r="AT96" s="59" t="s">
        <v>309</v>
      </c>
    </row>
    <row r="97" spans="1:46" x14ac:dyDescent="0.25">
      <c r="A97">
        <f>--SUBTOTAL(103,$B$8:B97)</f>
        <v>90</v>
      </c>
      <c r="B97" t="s">
        <v>236</v>
      </c>
      <c r="C97" t="s">
        <v>285</v>
      </c>
      <c r="D97" t="s">
        <v>291</v>
      </c>
      <c r="E97" t="s">
        <v>278</v>
      </c>
      <c r="F97" t="s">
        <v>270</v>
      </c>
      <c r="G97" s="52">
        <v>8.4089469999999995</v>
      </c>
      <c r="H97" s="53">
        <v>0</v>
      </c>
      <c r="I97" s="53">
        <v>2017</v>
      </c>
      <c r="J97" s="53">
        <v>122</v>
      </c>
      <c r="K97" s="53">
        <v>2139</v>
      </c>
      <c r="L97" s="54">
        <v>3.5934092540015193E-5</v>
      </c>
      <c r="M97" s="54" t="s">
        <v>298</v>
      </c>
      <c r="N97" s="53">
        <v>254.37192076487105</v>
      </c>
      <c r="O97" s="55">
        <v>3</v>
      </c>
      <c r="P97" s="56">
        <v>1</v>
      </c>
      <c r="Q97" s="57">
        <v>5.7035998129967277E-2</v>
      </c>
      <c r="R97" s="53">
        <v>2011</v>
      </c>
      <c r="S97" s="56">
        <v>0.99702528507684685</v>
      </c>
      <c r="T97" s="58">
        <v>0.99702528507684685</v>
      </c>
      <c r="U97" s="53">
        <v>690</v>
      </c>
      <c r="V97" s="53">
        <v>817</v>
      </c>
      <c r="W97" s="53">
        <v>1507</v>
      </c>
      <c r="X97" s="58">
        <v>2.531681975586858E-5</v>
      </c>
      <c r="Y97" s="58" t="s">
        <v>298</v>
      </c>
      <c r="Z97" s="53">
        <v>179.21387778993019</v>
      </c>
      <c r="AA97" s="55">
        <v>17</v>
      </c>
      <c r="AB97" s="56">
        <v>1</v>
      </c>
      <c r="AC97" s="57">
        <v>0.542136695421367</v>
      </c>
      <c r="AD97" s="53">
        <v>507</v>
      </c>
      <c r="AE97" s="56">
        <v>0.73478260869565215</v>
      </c>
      <c r="AF97" s="59">
        <v>14</v>
      </c>
      <c r="AG97" s="58">
        <v>0</v>
      </c>
      <c r="AH97" s="53">
        <v>2017</v>
      </c>
      <c r="AI97" s="56">
        <v>0</v>
      </c>
      <c r="AJ97" s="56">
        <v>1</v>
      </c>
      <c r="AK97" s="56">
        <v>0</v>
      </c>
      <c r="AL97" s="56">
        <v>1</v>
      </c>
      <c r="AM97" s="56">
        <v>0</v>
      </c>
      <c r="AN97" s="56">
        <v>0</v>
      </c>
      <c r="AO97" s="58">
        <v>5.9008922469164996E-4</v>
      </c>
      <c r="AP97" s="58">
        <v>1.9717481254706145E-3</v>
      </c>
      <c r="AQ97" s="58">
        <v>2.0438683948155534E-3</v>
      </c>
      <c r="AR97" s="59" t="s">
        <v>311</v>
      </c>
      <c r="AS97" s="59" t="s">
        <v>304</v>
      </c>
      <c r="AT97" s="59" t="s">
        <v>321</v>
      </c>
    </row>
    <row r="98" spans="1:46" x14ac:dyDescent="0.25">
      <c r="A98">
        <f>--SUBTOTAL(103,$B$8:B98)</f>
        <v>91</v>
      </c>
      <c r="B98" t="s">
        <v>107</v>
      </c>
      <c r="C98" t="s">
        <v>288</v>
      </c>
      <c r="D98" t="s">
        <v>293</v>
      </c>
      <c r="E98" t="s">
        <v>278</v>
      </c>
      <c r="F98" t="s">
        <v>271</v>
      </c>
      <c r="G98" s="52">
        <v>0.88702700000000001</v>
      </c>
      <c r="H98" s="53">
        <v>0</v>
      </c>
      <c r="I98" s="53">
        <v>7</v>
      </c>
      <c r="J98" s="53">
        <v>6</v>
      </c>
      <c r="K98" s="53">
        <v>13</v>
      </c>
      <c r="L98" s="54">
        <v>2.1839326929415497E-7</v>
      </c>
      <c r="M98" s="54" t="s">
        <v>301</v>
      </c>
      <c r="N98" s="53">
        <v>14.655698191825051</v>
      </c>
      <c r="O98" s="55">
        <v>1</v>
      </c>
      <c r="P98" s="56">
        <v>1</v>
      </c>
      <c r="Q98" s="57">
        <v>0.46153846153846156</v>
      </c>
      <c r="R98" s="53">
        <v>0</v>
      </c>
      <c r="S98" s="56">
        <v>0</v>
      </c>
      <c r="T98" s="58">
        <v>0</v>
      </c>
      <c r="U98" s="53">
        <v>917</v>
      </c>
      <c r="V98" s="53">
        <v>759</v>
      </c>
      <c r="W98" s="53">
        <v>1676</v>
      </c>
      <c r="X98" s="58">
        <v>2.8155932256692596E-5</v>
      </c>
      <c r="Y98" s="58" t="s">
        <v>298</v>
      </c>
      <c r="Z98" s="53">
        <v>1889.4577053460605</v>
      </c>
      <c r="AA98" s="55">
        <v>5</v>
      </c>
      <c r="AB98" s="56">
        <v>1</v>
      </c>
      <c r="AC98" s="57">
        <v>0.45286396181384247</v>
      </c>
      <c r="AD98" s="53">
        <v>764</v>
      </c>
      <c r="AE98" s="56">
        <v>0.83315158124318434</v>
      </c>
      <c r="AF98" s="59">
        <v>20</v>
      </c>
      <c r="AG98" s="58">
        <v>0</v>
      </c>
      <c r="AH98" s="53">
        <v>7</v>
      </c>
      <c r="AI98" s="56">
        <v>0</v>
      </c>
      <c r="AJ98" s="56">
        <v>1</v>
      </c>
      <c r="AK98" s="56">
        <v>0</v>
      </c>
      <c r="AL98" s="56">
        <v>1</v>
      </c>
      <c r="AM98" s="56">
        <v>0</v>
      </c>
      <c r="AN98" s="56">
        <v>0</v>
      </c>
      <c r="AO98" s="58">
        <v>0</v>
      </c>
      <c r="AP98" s="58">
        <v>0</v>
      </c>
      <c r="AQ98" s="58">
        <v>3.1655034895314059E-3</v>
      </c>
      <c r="AR98" s="59" t="s">
        <v>311</v>
      </c>
      <c r="AS98" s="59" t="s">
        <v>315</v>
      </c>
      <c r="AT98" s="59" t="s">
        <v>321</v>
      </c>
    </row>
    <row r="99" spans="1:46" x14ac:dyDescent="0.25">
      <c r="A99">
        <f>--SUBTOTAL(103,$B$8:B99)</f>
        <v>92</v>
      </c>
      <c r="B99" t="s">
        <v>246</v>
      </c>
      <c r="C99" t="s">
        <v>285</v>
      </c>
      <c r="D99" t="s">
        <v>293</v>
      </c>
      <c r="E99" t="s">
        <v>278</v>
      </c>
      <c r="F99" t="s">
        <v>271</v>
      </c>
      <c r="G99" s="52">
        <v>5.3071710000000003</v>
      </c>
      <c r="H99" s="53">
        <v>4000</v>
      </c>
      <c r="I99" s="53">
        <v>34</v>
      </c>
      <c r="J99" s="53">
        <v>0</v>
      </c>
      <c r="K99" s="53">
        <v>4034</v>
      </c>
      <c r="L99" s="54">
        <v>6.7769111410201629E-5</v>
      </c>
      <c r="M99" s="54" t="s">
        <v>298</v>
      </c>
      <c r="N99" s="53">
        <v>760.10364090397684</v>
      </c>
      <c r="O99" s="55">
        <v>2</v>
      </c>
      <c r="P99" s="56">
        <v>8.4283589489340602E-3</v>
      </c>
      <c r="Q99" s="57">
        <v>0</v>
      </c>
      <c r="R99" s="53">
        <v>34</v>
      </c>
      <c r="S99" s="56">
        <v>1</v>
      </c>
      <c r="T99" s="58">
        <v>0.55882352941176472</v>
      </c>
      <c r="U99" s="53">
        <v>462</v>
      </c>
      <c r="V99" s="53">
        <v>739</v>
      </c>
      <c r="W99" s="53">
        <v>5201</v>
      </c>
      <c r="X99" s="58">
        <v>8.7374107199915388E-5</v>
      </c>
      <c r="Y99" s="58" t="s">
        <v>300</v>
      </c>
      <c r="Z99" s="53">
        <v>979.99480325770537</v>
      </c>
      <c r="AA99" s="55">
        <v>14</v>
      </c>
      <c r="AB99" s="56">
        <v>0.23091713132089983</v>
      </c>
      <c r="AC99" s="57">
        <v>0.61532056619483766</v>
      </c>
      <c r="AD99" s="53">
        <v>430</v>
      </c>
      <c r="AE99" s="56">
        <v>0.93073593073593075</v>
      </c>
      <c r="AF99" s="59">
        <v>13</v>
      </c>
      <c r="AG99" s="58">
        <v>0</v>
      </c>
      <c r="AH99" s="53">
        <v>34</v>
      </c>
      <c r="AI99" s="56">
        <v>0</v>
      </c>
      <c r="AJ99" s="56">
        <v>1</v>
      </c>
      <c r="AK99" s="56">
        <v>0</v>
      </c>
      <c r="AL99" s="56">
        <v>1</v>
      </c>
      <c r="AM99" s="56">
        <v>0</v>
      </c>
      <c r="AN99" s="56">
        <v>0</v>
      </c>
      <c r="AO99" s="58">
        <v>2.5055369386079763E-4</v>
      </c>
      <c r="AP99" s="58">
        <v>0</v>
      </c>
      <c r="AQ99" s="58">
        <v>2.2432701894317049E-4</v>
      </c>
      <c r="AR99" s="59" t="s">
        <v>306</v>
      </c>
      <c r="AS99" s="59" t="s">
        <v>278</v>
      </c>
      <c r="AT99" s="59" t="s">
        <v>307</v>
      </c>
    </row>
    <row r="100" spans="1:46" x14ac:dyDescent="0.25">
      <c r="A100">
        <f>--SUBTOTAL(103,$B$8:B100)</f>
        <v>93</v>
      </c>
      <c r="B100" t="s">
        <v>182</v>
      </c>
      <c r="C100" t="s">
        <v>281</v>
      </c>
      <c r="D100" t="s">
        <v>290</v>
      </c>
      <c r="E100" t="s">
        <v>278</v>
      </c>
      <c r="F100" t="s">
        <v>271</v>
      </c>
      <c r="G100" s="52">
        <v>6.1692689999999999</v>
      </c>
      <c r="H100" s="53">
        <v>0</v>
      </c>
      <c r="I100" s="53">
        <v>273</v>
      </c>
      <c r="J100" s="53">
        <v>57</v>
      </c>
      <c r="K100" s="53">
        <v>330</v>
      </c>
      <c r="L100" s="54">
        <v>5.5438291436208571E-6</v>
      </c>
      <c r="M100" s="54" t="s">
        <v>301</v>
      </c>
      <c r="N100" s="53">
        <v>53.49094033669143</v>
      </c>
      <c r="O100" s="55">
        <v>5</v>
      </c>
      <c r="P100" s="56">
        <v>1</v>
      </c>
      <c r="Q100" s="57">
        <v>0.17272727272727273</v>
      </c>
      <c r="R100" s="53">
        <v>80</v>
      </c>
      <c r="S100" s="56">
        <v>0.29304029304029305</v>
      </c>
      <c r="T100" s="58">
        <v>0.21245421245421245</v>
      </c>
      <c r="U100" s="53">
        <v>1575</v>
      </c>
      <c r="V100" s="53">
        <v>712</v>
      </c>
      <c r="W100" s="53">
        <v>2287</v>
      </c>
      <c r="X100" s="58">
        <v>3.8420415913517881E-5</v>
      </c>
      <c r="Y100" s="58" t="s">
        <v>298</v>
      </c>
      <c r="Z100" s="53">
        <v>370.70842590913122</v>
      </c>
      <c r="AA100" s="55">
        <v>11</v>
      </c>
      <c r="AB100" s="56">
        <v>1</v>
      </c>
      <c r="AC100" s="57">
        <v>0.31132487975513773</v>
      </c>
      <c r="AD100" s="53">
        <v>1418</v>
      </c>
      <c r="AE100" s="56">
        <v>0.90031746031746029</v>
      </c>
      <c r="AF100" s="59">
        <v>18</v>
      </c>
      <c r="AG100" s="58">
        <v>0.38857142857142857</v>
      </c>
      <c r="AH100" s="53">
        <v>273</v>
      </c>
      <c r="AI100" s="56">
        <v>0</v>
      </c>
      <c r="AJ100" s="56">
        <v>1</v>
      </c>
      <c r="AK100" s="56">
        <v>0</v>
      </c>
      <c r="AL100" s="56">
        <v>3.5714285714285713E-3</v>
      </c>
      <c r="AM100" s="56">
        <v>3.5714285714285713E-3</v>
      </c>
      <c r="AN100" s="56">
        <v>0.99285714285714288</v>
      </c>
      <c r="AO100" s="58">
        <v>0</v>
      </c>
      <c r="AP100" s="58">
        <v>1.3686660632949398E-3</v>
      </c>
      <c r="AQ100" s="58">
        <v>1.2462612163509472E-3</v>
      </c>
      <c r="AR100" s="59" t="s">
        <v>311</v>
      </c>
      <c r="AS100" s="59" t="s">
        <v>304</v>
      </c>
      <c r="AT100" s="59" t="s">
        <v>318</v>
      </c>
    </row>
    <row r="101" spans="1:46" x14ac:dyDescent="0.25">
      <c r="A101">
        <f>--SUBTOTAL(103,$B$8:B101)</f>
        <v>94</v>
      </c>
      <c r="B101" t="s">
        <v>62</v>
      </c>
      <c r="C101" t="s">
        <v>280</v>
      </c>
      <c r="D101" t="s">
        <v>291</v>
      </c>
      <c r="E101" t="s">
        <v>278</v>
      </c>
      <c r="F101" t="s">
        <v>271</v>
      </c>
      <c r="G101" s="52">
        <v>10.59951</v>
      </c>
      <c r="H101" s="53">
        <v>0</v>
      </c>
      <c r="I101" s="53">
        <v>404</v>
      </c>
      <c r="J101" s="53">
        <v>58</v>
      </c>
      <c r="K101" s="53">
        <v>462</v>
      </c>
      <c r="L101" s="54">
        <v>7.7613608010691996E-6</v>
      </c>
      <c r="M101" s="54" t="s">
        <v>301</v>
      </c>
      <c r="N101" s="53">
        <v>43.586920527458346</v>
      </c>
      <c r="O101" s="55">
        <v>5</v>
      </c>
      <c r="P101" s="56">
        <v>1</v>
      </c>
      <c r="Q101" s="57">
        <v>0.12554112554112554</v>
      </c>
      <c r="R101" s="53">
        <v>158</v>
      </c>
      <c r="S101" s="56">
        <v>0.3910891089108911</v>
      </c>
      <c r="T101" s="58">
        <v>0</v>
      </c>
      <c r="U101" s="53">
        <v>330</v>
      </c>
      <c r="V101" s="53">
        <v>659</v>
      </c>
      <c r="W101" s="53">
        <v>989</v>
      </c>
      <c r="X101" s="58">
        <v>1.6614687948609175E-5</v>
      </c>
      <c r="Y101" s="58" t="s">
        <v>301</v>
      </c>
      <c r="Z101" s="53">
        <v>93.306200003585062</v>
      </c>
      <c r="AA101" s="55">
        <v>11</v>
      </c>
      <c r="AB101" s="56">
        <v>1</v>
      </c>
      <c r="AC101" s="57">
        <v>0.6663296258847321</v>
      </c>
      <c r="AD101" s="53">
        <v>251</v>
      </c>
      <c r="AE101" s="56">
        <v>0.76060606060606062</v>
      </c>
      <c r="AF101" s="59">
        <v>17</v>
      </c>
      <c r="AG101" s="58">
        <v>0</v>
      </c>
      <c r="AH101" s="53">
        <v>404</v>
      </c>
      <c r="AI101" s="56">
        <v>0</v>
      </c>
      <c r="AJ101" s="56">
        <v>1</v>
      </c>
      <c r="AK101" s="56">
        <v>0</v>
      </c>
      <c r="AL101" s="56">
        <v>1</v>
      </c>
      <c r="AM101" s="56">
        <v>0</v>
      </c>
      <c r="AN101" s="56">
        <v>0</v>
      </c>
      <c r="AO101" s="58">
        <v>0</v>
      </c>
      <c r="AP101" s="58">
        <v>3.9843389842586025E-4</v>
      </c>
      <c r="AQ101" s="58">
        <v>4.2372881355932202E-4</v>
      </c>
      <c r="AR101" s="59" t="s">
        <v>306</v>
      </c>
      <c r="AS101" s="59" t="s">
        <v>319</v>
      </c>
      <c r="AT101" s="59" t="s">
        <v>318</v>
      </c>
    </row>
    <row r="102" spans="1:46" x14ac:dyDescent="0.25">
      <c r="A102">
        <f>--SUBTOTAL(103,$B$8:B102)</f>
        <v>95</v>
      </c>
      <c r="B102" t="s">
        <v>151</v>
      </c>
      <c r="C102" t="s">
        <v>280</v>
      </c>
      <c r="D102" t="s">
        <v>290</v>
      </c>
      <c r="E102" t="s">
        <v>278</v>
      </c>
      <c r="F102" t="s">
        <v>271</v>
      </c>
      <c r="G102" s="52">
        <v>2.0975109999999999</v>
      </c>
      <c r="H102" s="53">
        <v>0</v>
      </c>
      <c r="I102" s="53">
        <v>38</v>
      </c>
      <c r="J102" s="53">
        <v>0</v>
      </c>
      <c r="K102" s="53">
        <v>38</v>
      </c>
      <c r="L102" s="54">
        <v>6.3838032562906838E-7</v>
      </c>
      <c r="M102" s="54" t="s">
        <v>301</v>
      </c>
      <c r="N102" s="53">
        <v>18.116710710933102</v>
      </c>
      <c r="O102" s="55">
        <v>3</v>
      </c>
      <c r="P102" s="56">
        <v>1</v>
      </c>
      <c r="Q102" s="57">
        <v>0</v>
      </c>
      <c r="R102" s="53">
        <v>20</v>
      </c>
      <c r="S102" s="56">
        <v>0.52631578947368418</v>
      </c>
      <c r="T102" s="58">
        <v>0</v>
      </c>
      <c r="U102" s="53">
        <v>11</v>
      </c>
      <c r="V102" s="53">
        <v>659</v>
      </c>
      <c r="W102" s="53">
        <v>670</v>
      </c>
      <c r="X102" s="58">
        <v>1.1255653109775679E-5</v>
      </c>
      <c r="Y102" s="58" t="s">
        <v>301</v>
      </c>
      <c r="Z102" s="53">
        <v>319.42621516645204</v>
      </c>
      <c r="AA102" s="55">
        <v>2</v>
      </c>
      <c r="AB102" s="56">
        <v>1</v>
      </c>
      <c r="AC102" s="57">
        <v>0.9835820895522388</v>
      </c>
      <c r="AD102" s="53">
        <v>5</v>
      </c>
      <c r="AE102" s="56">
        <v>0.45454545454545453</v>
      </c>
      <c r="AF102" s="59">
        <v>4</v>
      </c>
      <c r="AG102" s="58">
        <v>0</v>
      </c>
      <c r="AH102" s="53">
        <v>38</v>
      </c>
      <c r="AI102" s="56">
        <v>0</v>
      </c>
      <c r="AJ102" s="56">
        <v>1</v>
      </c>
      <c r="AK102" s="56">
        <v>0</v>
      </c>
      <c r="AL102" s="56">
        <v>1</v>
      </c>
      <c r="AM102" s="56">
        <v>0</v>
      </c>
      <c r="AN102" s="56">
        <v>0</v>
      </c>
      <c r="AO102" s="58">
        <v>0</v>
      </c>
      <c r="AP102" s="58">
        <v>3.2120202771136006E-3</v>
      </c>
      <c r="AQ102" s="58">
        <v>1.1216350947158525E-3</v>
      </c>
      <c r="AR102" s="59" t="s">
        <v>311</v>
      </c>
      <c r="AS102" s="59" t="s">
        <v>304</v>
      </c>
      <c r="AT102" s="59" t="s">
        <v>321</v>
      </c>
    </row>
    <row r="103" spans="1:46" x14ac:dyDescent="0.25">
      <c r="A103">
        <f>--SUBTOTAL(103,$B$8:B103)</f>
        <v>96</v>
      </c>
      <c r="B103" t="s">
        <v>139</v>
      </c>
      <c r="C103" t="s">
        <v>281</v>
      </c>
      <c r="D103" t="s">
        <v>293</v>
      </c>
      <c r="E103" t="s">
        <v>278</v>
      </c>
      <c r="F103" t="s">
        <v>272</v>
      </c>
      <c r="G103" s="52">
        <v>2.7212519999999998</v>
      </c>
      <c r="H103" s="53">
        <v>0</v>
      </c>
      <c r="I103" s="53">
        <v>18</v>
      </c>
      <c r="J103" s="53">
        <v>0</v>
      </c>
      <c r="K103" s="53">
        <v>18</v>
      </c>
      <c r="L103" s="54">
        <v>3.0239068056113765E-7</v>
      </c>
      <c r="M103" s="54" t="s">
        <v>301</v>
      </c>
      <c r="N103" s="53">
        <v>6.6146023962499623</v>
      </c>
      <c r="O103" s="55">
        <v>1</v>
      </c>
      <c r="P103" s="56">
        <v>1</v>
      </c>
      <c r="Q103" s="57">
        <v>0</v>
      </c>
      <c r="R103" s="53">
        <v>18</v>
      </c>
      <c r="S103" s="56">
        <v>1</v>
      </c>
      <c r="T103" s="58">
        <v>0</v>
      </c>
      <c r="U103" s="53">
        <v>1682</v>
      </c>
      <c r="V103" s="53">
        <v>599</v>
      </c>
      <c r="W103" s="53">
        <v>2281</v>
      </c>
      <c r="X103" s="58">
        <v>3.8319619019997496E-5</v>
      </c>
      <c r="Y103" s="58" t="s">
        <v>298</v>
      </c>
      <c r="Z103" s="53">
        <v>838.21711476923133</v>
      </c>
      <c r="AA103" s="55">
        <v>7</v>
      </c>
      <c r="AB103" s="56">
        <v>1</v>
      </c>
      <c r="AC103" s="57">
        <v>0.2626041209995616</v>
      </c>
      <c r="AD103" s="53">
        <v>1097</v>
      </c>
      <c r="AE103" s="56">
        <v>0.65219976218787157</v>
      </c>
      <c r="AF103" s="59">
        <v>12</v>
      </c>
      <c r="AG103" s="58">
        <v>0</v>
      </c>
      <c r="AH103" s="53">
        <v>18</v>
      </c>
      <c r="AI103" s="56">
        <v>0</v>
      </c>
      <c r="AJ103" s="56">
        <v>1</v>
      </c>
      <c r="AK103" s="56">
        <v>0</v>
      </c>
      <c r="AL103" s="56">
        <v>1</v>
      </c>
      <c r="AM103" s="56">
        <v>0</v>
      </c>
      <c r="AN103" s="56">
        <v>0</v>
      </c>
      <c r="AO103" s="58">
        <v>0</v>
      </c>
      <c r="AP103" s="58">
        <v>0</v>
      </c>
      <c r="AQ103" s="58">
        <v>1.4955134596211366E-4</v>
      </c>
      <c r="AR103" s="59" t="s">
        <v>306</v>
      </c>
      <c r="AS103" s="59" t="s">
        <v>278</v>
      </c>
      <c r="AT103" s="59" t="s">
        <v>307</v>
      </c>
    </row>
    <row r="104" spans="1:46" x14ac:dyDescent="0.25">
      <c r="A104">
        <f>--SUBTOTAL(103,$B$8:B104)</f>
        <v>97</v>
      </c>
      <c r="B104" t="s">
        <v>224</v>
      </c>
      <c r="C104" t="s">
        <v>280</v>
      </c>
      <c r="D104" t="s">
        <v>293</v>
      </c>
      <c r="E104" t="s">
        <v>278</v>
      </c>
      <c r="F104" t="s">
        <v>272</v>
      </c>
      <c r="G104" s="52">
        <v>54.001953</v>
      </c>
      <c r="H104" s="53">
        <v>0</v>
      </c>
      <c r="I104" s="53">
        <v>112112</v>
      </c>
      <c r="J104" s="53">
        <v>463875</v>
      </c>
      <c r="K104" s="53">
        <v>575987</v>
      </c>
      <c r="L104" s="54">
        <v>9.6762833846871111E-3</v>
      </c>
      <c r="M104" s="54" t="s">
        <v>295</v>
      </c>
      <c r="N104" s="53">
        <v>10666.040170806415</v>
      </c>
      <c r="O104" s="55">
        <v>44</v>
      </c>
      <c r="P104" s="56">
        <v>1</v>
      </c>
      <c r="Q104" s="57">
        <v>0.80535671812037424</v>
      </c>
      <c r="R104" s="53">
        <v>39795</v>
      </c>
      <c r="S104" s="56">
        <v>0.35495754245754246</v>
      </c>
      <c r="T104" s="58">
        <v>5.5560510917653773E-2</v>
      </c>
      <c r="U104" s="53">
        <v>392</v>
      </c>
      <c r="V104" s="53">
        <v>515</v>
      </c>
      <c r="W104" s="53">
        <v>907</v>
      </c>
      <c r="X104" s="58">
        <v>1.5237130403830658E-5</v>
      </c>
      <c r="Y104" s="58" t="s">
        <v>301</v>
      </c>
      <c r="Z104" s="53">
        <v>16.795688852216141</v>
      </c>
      <c r="AA104" s="55">
        <v>8</v>
      </c>
      <c r="AB104" s="56">
        <v>1</v>
      </c>
      <c r="AC104" s="57">
        <v>0.56780595369349507</v>
      </c>
      <c r="AD104" s="53">
        <v>328</v>
      </c>
      <c r="AE104" s="56">
        <v>0.83673469387755106</v>
      </c>
      <c r="AF104" s="59">
        <v>15</v>
      </c>
      <c r="AG104" s="58">
        <v>0</v>
      </c>
      <c r="AH104" s="53">
        <v>112112</v>
      </c>
      <c r="AI104" s="56">
        <v>0</v>
      </c>
      <c r="AJ104" s="56">
        <v>1</v>
      </c>
      <c r="AK104" s="56">
        <v>0</v>
      </c>
      <c r="AL104" s="56">
        <v>1</v>
      </c>
      <c r="AM104" s="56">
        <v>0</v>
      </c>
      <c r="AN104" s="56">
        <v>0</v>
      </c>
      <c r="AO104" s="58">
        <v>0</v>
      </c>
      <c r="AP104" s="58">
        <v>0</v>
      </c>
      <c r="AQ104" s="58">
        <v>1.0967098703888335E-3</v>
      </c>
      <c r="AR104" s="59" t="s">
        <v>311</v>
      </c>
      <c r="AS104" s="59" t="s">
        <v>304</v>
      </c>
      <c r="AT104" s="59" t="s">
        <v>309</v>
      </c>
    </row>
    <row r="105" spans="1:46" x14ac:dyDescent="0.25">
      <c r="A105">
        <f>--SUBTOTAL(103,$B$8:B105)</f>
        <v>98</v>
      </c>
      <c r="B105" t="s">
        <v>183</v>
      </c>
      <c r="C105" t="s">
        <v>280</v>
      </c>
      <c r="D105" t="s">
        <v>291</v>
      </c>
      <c r="E105" t="s">
        <v>316</v>
      </c>
      <c r="F105" t="s">
        <v>269</v>
      </c>
      <c r="G105" s="52">
        <v>18.534801999999999</v>
      </c>
      <c r="H105" s="53">
        <v>11000</v>
      </c>
      <c r="I105" s="53">
        <v>77821</v>
      </c>
      <c r="J105" s="53">
        <v>98</v>
      </c>
      <c r="K105" s="53">
        <v>88919</v>
      </c>
      <c r="L105" s="54">
        <v>1.4937931624897666E-3</v>
      </c>
      <c r="M105" s="54" t="s">
        <v>299</v>
      </c>
      <c r="N105" s="53">
        <v>4797.4076011170773</v>
      </c>
      <c r="O105" s="55">
        <v>12</v>
      </c>
      <c r="P105" s="56">
        <v>0.87629190611680297</v>
      </c>
      <c r="Q105" s="57">
        <v>1.2577163464623519E-3</v>
      </c>
      <c r="R105" s="53">
        <v>292</v>
      </c>
      <c r="S105" s="56">
        <v>3.7522005628300844E-3</v>
      </c>
      <c r="T105" s="58">
        <v>0.99754564963184744</v>
      </c>
      <c r="U105" s="53">
        <v>712</v>
      </c>
      <c r="V105" s="53">
        <v>510</v>
      </c>
      <c r="W105" s="53">
        <v>12222</v>
      </c>
      <c r="X105" s="58">
        <v>2.0532327210101247E-4</v>
      </c>
      <c r="Y105" s="58" t="s">
        <v>300</v>
      </c>
      <c r="Z105" s="53">
        <v>659.40817711459772</v>
      </c>
      <c r="AA105" s="55">
        <v>10</v>
      </c>
      <c r="AB105" s="56">
        <v>9.9983636066110299E-2</v>
      </c>
      <c r="AC105" s="57">
        <v>0.41734860883797054</v>
      </c>
      <c r="AD105" s="53">
        <v>477</v>
      </c>
      <c r="AE105" s="56">
        <v>0.6699438202247191</v>
      </c>
      <c r="AF105" s="59">
        <v>6</v>
      </c>
      <c r="AG105" s="58">
        <v>0</v>
      </c>
      <c r="AH105" s="53">
        <v>77821</v>
      </c>
      <c r="AI105" s="56">
        <v>0.54579211101117819</v>
      </c>
      <c r="AJ105" s="56">
        <v>0.45420788898882181</v>
      </c>
      <c r="AK105" s="56">
        <v>0</v>
      </c>
      <c r="AL105" s="56">
        <v>6.8752409096749331E-2</v>
      </c>
      <c r="AM105" s="56">
        <v>0.93124759090325071</v>
      </c>
      <c r="AN105" s="56">
        <v>0</v>
      </c>
      <c r="AO105" s="58">
        <v>9.7705620063675315E-3</v>
      </c>
      <c r="AP105" s="58">
        <v>2.6838672506887866E-2</v>
      </c>
      <c r="AQ105" s="58">
        <v>3.7387836490528413E-3</v>
      </c>
      <c r="AR105" s="59" t="s">
        <v>311</v>
      </c>
      <c r="AS105" s="59" t="s">
        <v>304</v>
      </c>
      <c r="AT105" s="59" t="s">
        <v>309</v>
      </c>
    </row>
    <row r="106" spans="1:46" x14ac:dyDescent="0.25">
      <c r="A106">
        <f>--SUBTOTAL(103,$B$8:B106)</f>
        <v>99</v>
      </c>
      <c r="B106" t="s">
        <v>95</v>
      </c>
      <c r="C106" t="s">
        <v>280</v>
      </c>
      <c r="D106" t="s">
        <v>290</v>
      </c>
      <c r="E106" t="s">
        <v>278</v>
      </c>
      <c r="F106" t="s">
        <v>270</v>
      </c>
      <c r="G106" s="52">
        <v>0.88631300000000002</v>
      </c>
      <c r="H106" s="53">
        <v>0</v>
      </c>
      <c r="I106" s="53">
        <v>20520</v>
      </c>
      <c r="J106" s="53">
        <v>3812</v>
      </c>
      <c r="K106" s="53">
        <v>24332</v>
      </c>
      <c r="L106" s="54">
        <v>4.0876500218964452E-4</v>
      </c>
      <c r="M106" s="54" t="s">
        <v>297</v>
      </c>
      <c r="N106" s="53">
        <v>27453.05552327451</v>
      </c>
      <c r="O106" s="55">
        <v>4</v>
      </c>
      <c r="P106" s="56">
        <v>1</v>
      </c>
      <c r="Q106" s="57">
        <v>0.15666611869143515</v>
      </c>
      <c r="R106" s="53">
        <v>19075</v>
      </c>
      <c r="S106" s="56">
        <v>0.92958089668615984</v>
      </c>
      <c r="T106" s="58">
        <v>0.99951267056530213</v>
      </c>
      <c r="U106" s="53">
        <v>860</v>
      </c>
      <c r="V106" s="53">
        <v>416</v>
      </c>
      <c r="W106" s="53">
        <v>1276</v>
      </c>
      <c r="X106" s="58">
        <v>2.143613935533398E-5</v>
      </c>
      <c r="Y106" s="58" t="s">
        <v>298</v>
      </c>
      <c r="Z106" s="53">
        <v>1439.6719894664752</v>
      </c>
      <c r="AA106" s="55">
        <v>9</v>
      </c>
      <c r="AB106" s="56">
        <v>1</v>
      </c>
      <c r="AC106" s="57">
        <v>0.32601880877742945</v>
      </c>
      <c r="AD106" s="53">
        <v>571</v>
      </c>
      <c r="AE106" s="56">
        <v>0.663953488372093</v>
      </c>
      <c r="AF106" s="59">
        <v>7</v>
      </c>
      <c r="AG106" s="58">
        <v>8.8372093023255813E-2</v>
      </c>
      <c r="AH106" s="53">
        <v>20520</v>
      </c>
      <c r="AI106" s="56">
        <v>0.97014125669751583</v>
      </c>
      <c r="AJ106" s="56">
        <v>2.985874330248417E-2</v>
      </c>
      <c r="AK106" s="56">
        <v>0</v>
      </c>
      <c r="AL106" s="56">
        <v>2.985874330248417E-2</v>
      </c>
      <c r="AM106" s="56">
        <v>0.97014125669751583</v>
      </c>
      <c r="AN106" s="56">
        <v>0</v>
      </c>
      <c r="AO106" s="58">
        <v>2.7154173947025679E-3</v>
      </c>
      <c r="AP106" s="58">
        <v>2.0195428133951998E-3</v>
      </c>
      <c r="AQ106" s="58">
        <v>9.4715852442671985E-4</v>
      </c>
      <c r="AR106" s="59" t="s">
        <v>306</v>
      </c>
      <c r="AS106" s="59" t="s">
        <v>304</v>
      </c>
      <c r="AT106" s="59" t="s">
        <v>309</v>
      </c>
    </row>
    <row r="107" spans="1:46" x14ac:dyDescent="0.25">
      <c r="A107">
        <f>--SUBTOTAL(103,$B$8:B107)</f>
        <v>100</v>
      </c>
      <c r="B107" t="s">
        <v>238</v>
      </c>
      <c r="C107" t="s">
        <v>283</v>
      </c>
      <c r="D107" t="s">
        <v>293</v>
      </c>
      <c r="E107" t="s">
        <v>278</v>
      </c>
      <c r="F107" t="s">
        <v>271</v>
      </c>
      <c r="G107" s="52">
        <v>67.222971999999999</v>
      </c>
      <c r="H107" s="53">
        <v>35000</v>
      </c>
      <c r="I107" s="53">
        <v>130207</v>
      </c>
      <c r="J107" s="53">
        <v>7888</v>
      </c>
      <c r="K107" s="53">
        <v>173095</v>
      </c>
      <c r="L107" s="54">
        <v>2.9079063806516734E-3</v>
      </c>
      <c r="M107" s="54" t="s">
        <v>299</v>
      </c>
      <c r="N107" s="53">
        <v>2574.9382220113685</v>
      </c>
      <c r="O107" s="55">
        <v>16</v>
      </c>
      <c r="P107" s="56">
        <v>0.79779889655969261</v>
      </c>
      <c r="Q107" s="57">
        <v>5.7120098482928421E-2</v>
      </c>
      <c r="R107" s="53">
        <v>84046</v>
      </c>
      <c r="S107" s="56">
        <v>0.64547988971407066</v>
      </c>
      <c r="T107" s="58">
        <v>0.99017717941431715</v>
      </c>
      <c r="U107" s="53">
        <v>225</v>
      </c>
      <c r="V107" s="53">
        <v>394</v>
      </c>
      <c r="W107" s="53">
        <v>35619</v>
      </c>
      <c r="X107" s="58">
        <v>5.9838075838373117E-4</v>
      </c>
      <c r="Y107" s="58" t="s">
        <v>297</v>
      </c>
      <c r="Z107" s="53">
        <v>529.8635115388829</v>
      </c>
      <c r="AA107" s="55">
        <v>8</v>
      </c>
      <c r="AB107" s="56">
        <v>1.7378365479098233E-2</v>
      </c>
      <c r="AC107" s="57">
        <v>0.6365105008077544</v>
      </c>
      <c r="AD107" s="53">
        <v>201</v>
      </c>
      <c r="AE107" s="56">
        <v>0.89333333333333331</v>
      </c>
      <c r="AF107" s="59">
        <v>8</v>
      </c>
      <c r="AG107" s="58">
        <v>4.8888888888888891E-2</v>
      </c>
      <c r="AH107" s="53">
        <v>130207</v>
      </c>
      <c r="AI107" s="56">
        <v>0.98918902317296031</v>
      </c>
      <c r="AJ107" s="56">
        <v>1.0810976827039727E-2</v>
      </c>
      <c r="AK107" s="56">
        <v>0</v>
      </c>
      <c r="AL107" s="56">
        <v>1.0810976827039727E-2</v>
      </c>
      <c r="AM107" s="56">
        <v>0.98918902317296031</v>
      </c>
      <c r="AN107" s="56">
        <v>0</v>
      </c>
      <c r="AO107" s="58">
        <v>5.2577580116974273E-3</v>
      </c>
      <c r="AP107" s="58">
        <v>0</v>
      </c>
      <c r="AQ107" s="58">
        <v>1.0169491525423728E-2</v>
      </c>
      <c r="AR107" s="59" t="s">
        <v>320</v>
      </c>
      <c r="AS107" s="59" t="s">
        <v>308</v>
      </c>
      <c r="AT107" s="59" t="s">
        <v>305</v>
      </c>
    </row>
    <row r="108" spans="1:46" x14ac:dyDescent="0.25">
      <c r="A108">
        <f>--SUBTOTAL(103,$B$8:B108)</f>
        <v>101</v>
      </c>
      <c r="B108" t="s">
        <v>213</v>
      </c>
      <c r="C108" t="s">
        <v>284</v>
      </c>
      <c r="D108" t="s">
        <v>289</v>
      </c>
      <c r="E108" t="s">
        <v>278</v>
      </c>
      <c r="F108" t="s">
        <v>271</v>
      </c>
      <c r="G108" s="52">
        <v>29.369427999999999</v>
      </c>
      <c r="H108" s="53">
        <v>0</v>
      </c>
      <c r="I108" s="53">
        <v>554</v>
      </c>
      <c r="J108" s="53">
        <v>94</v>
      </c>
      <c r="K108" s="53">
        <v>648</v>
      </c>
      <c r="L108" s="54">
        <v>1.0886064500200955E-5</v>
      </c>
      <c r="M108" s="54" t="s">
        <v>301</v>
      </c>
      <c r="N108" s="53">
        <v>22.063759634678618</v>
      </c>
      <c r="O108" s="55">
        <v>10</v>
      </c>
      <c r="P108" s="56">
        <v>1</v>
      </c>
      <c r="Q108" s="57">
        <v>0.14506172839506173</v>
      </c>
      <c r="R108" s="53">
        <v>549</v>
      </c>
      <c r="S108" s="56">
        <v>0.99097472924187724</v>
      </c>
      <c r="T108" s="58">
        <v>5.7761732851985562E-2</v>
      </c>
      <c r="U108" s="53">
        <v>601</v>
      </c>
      <c r="V108" s="53">
        <v>352</v>
      </c>
      <c r="W108" s="53">
        <v>953</v>
      </c>
      <c r="X108" s="58">
        <v>1.6009906587486897E-5</v>
      </c>
      <c r="Y108" s="58" t="s">
        <v>301</v>
      </c>
      <c r="Z108" s="53">
        <v>32.448708228161614</v>
      </c>
      <c r="AA108" s="55">
        <v>12</v>
      </c>
      <c r="AB108" s="56">
        <v>1</v>
      </c>
      <c r="AC108" s="57">
        <v>0.36935991605456453</v>
      </c>
      <c r="AD108" s="53">
        <v>338</v>
      </c>
      <c r="AE108" s="56">
        <v>0.56239600665557399</v>
      </c>
      <c r="AF108" s="59">
        <v>13</v>
      </c>
      <c r="AG108" s="58">
        <v>0</v>
      </c>
      <c r="AH108" s="53">
        <v>554</v>
      </c>
      <c r="AI108" s="56">
        <v>0</v>
      </c>
      <c r="AJ108" s="56">
        <v>1</v>
      </c>
      <c r="AK108" s="56">
        <v>0</v>
      </c>
      <c r="AL108" s="56">
        <v>1</v>
      </c>
      <c r="AM108" s="56">
        <v>0</v>
      </c>
      <c r="AN108" s="56">
        <v>0</v>
      </c>
      <c r="AO108" s="58">
        <v>1.3603927741481041E-3</v>
      </c>
      <c r="AP108" s="58">
        <v>0</v>
      </c>
      <c r="AQ108" s="58">
        <v>2.2432701894317049E-4</v>
      </c>
      <c r="AR108" s="59" t="s">
        <v>306</v>
      </c>
      <c r="AS108" s="59" t="s">
        <v>278</v>
      </c>
      <c r="AT108" s="59" t="s">
        <v>309</v>
      </c>
    </row>
    <row r="109" spans="1:46" x14ac:dyDescent="0.25">
      <c r="A109">
        <f>--SUBTOTAL(103,$B$8:B109)</f>
        <v>102</v>
      </c>
      <c r="B109" t="s">
        <v>84</v>
      </c>
      <c r="C109" t="s">
        <v>280</v>
      </c>
      <c r="D109" t="s">
        <v>291</v>
      </c>
      <c r="E109" t="s">
        <v>310</v>
      </c>
      <c r="F109" t="s">
        <v>270</v>
      </c>
      <c r="G109" s="52">
        <v>0.75243800000000005</v>
      </c>
      <c r="H109" s="53">
        <v>0</v>
      </c>
      <c r="I109" s="53">
        <v>0</v>
      </c>
      <c r="J109" s="53">
        <v>0</v>
      </c>
      <c r="K109" s="53">
        <v>0</v>
      </c>
      <c r="L109" s="54">
        <v>0</v>
      </c>
      <c r="M109" s="54" t="s">
        <v>301</v>
      </c>
      <c r="N109" s="53">
        <v>0</v>
      </c>
      <c r="O109" s="55">
        <v>0</v>
      </c>
      <c r="P109" s="56">
        <v>0</v>
      </c>
      <c r="Q109" s="57">
        <v>0</v>
      </c>
      <c r="R109" s="53">
        <v>0</v>
      </c>
      <c r="S109" s="56">
        <v>0</v>
      </c>
      <c r="T109" s="58">
        <v>0</v>
      </c>
      <c r="U109" s="53">
        <v>565</v>
      </c>
      <c r="V109" s="53">
        <v>337</v>
      </c>
      <c r="W109" s="53">
        <v>902</v>
      </c>
      <c r="X109" s="58">
        <v>1.5153132992563675E-5</v>
      </c>
      <c r="Y109" s="58" t="s">
        <v>301</v>
      </c>
      <c r="Z109" s="53">
        <v>1198.7698654241278</v>
      </c>
      <c r="AA109" s="55">
        <v>5</v>
      </c>
      <c r="AB109" s="56">
        <v>1</v>
      </c>
      <c r="AC109" s="57">
        <v>0.3736141906873614</v>
      </c>
      <c r="AD109" s="53">
        <v>404</v>
      </c>
      <c r="AE109" s="56">
        <v>0.71504424778761067</v>
      </c>
      <c r="AF109" s="59">
        <v>10</v>
      </c>
      <c r="AG109" s="58">
        <v>0</v>
      </c>
      <c r="AH109" s="53">
        <v>0</v>
      </c>
      <c r="AI109" s="56">
        <v>0</v>
      </c>
      <c r="AJ109" s="56">
        <v>0</v>
      </c>
      <c r="AK109" s="56">
        <v>0</v>
      </c>
      <c r="AL109" s="56">
        <v>0</v>
      </c>
      <c r="AM109" s="56">
        <v>0</v>
      </c>
      <c r="AN109" s="56">
        <v>0</v>
      </c>
      <c r="AO109" s="58">
        <v>0</v>
      </c>
      <c r="AP109" s="58">
        <v>0</v>
      </c>
      <c r="AQ109" s="58">
        <v>2.4925224327018941E-4</v>
      </c>
      <c r="AR109" s="59" t="s">
        <v>306</v>
      </c>
      <c r="AS109" s="59" t="s">
        <v>278</v>
      </c>
      <c r="AT109" s="59" t="s">
        <v>307</v>
      </c>
    </row>
    <row r="110" spans="1:46" x14ac:dyDescent="0.25">
      <c r="A110">
        <f>--SUBTOTAL(103,$B$8:B110)</f>
        <v>103</v>
      </c>
      <c r="B110" t="s">
        <v>130</v>
      </c>
      <c r="C110" t="s">
        <v>286</v>
      </c>
      <c r="D110" t="s">
        <v>293</v>
      </c>
      <c r="E110" t="s">
        <v>278</v>
      </c>
      <c r="F110" t="s">
        <v>275</v>
      </c>
      <c r="G110" s="52">
        <v>9.8616729999999997</v>
      </c>
      <c r="H110" s="53">
        <v>0</v>
      </c>
      <c r="I110" s="53">
        <v>2819</v>
      </c>
      <c r="J110" s="53">
        <v>15629</v>
      </c>
      <c r="K110" s="53">
        <v>18448</v>
      </c>
      <c r="L110" s="54">
        <v>3.0991684861065931E-4</v>
      </c>
      <c r="M110" s="54" t="s">
        <v>300</v>
      </c>
      <c r="N110" s="53">
        <v>1870.6765069172341</v>
      </c>
      <c r="O110" s="55">
        <v>39</v>
      </c>
      <c r="P110" s="56">
        <v>1</v>
      </c>
      <c r="Q110" s="57">
        <v>0.84719210754553342</v>
      </c>
      <c r="R110" s="53">
        <v>2161</v>
      </c>
      <c r="S110" s="56">
        <v>0.76658389499822632</v>
      </c>
      <c r="T110" s="58">
        <v>3.8311457963816957E-2</v>
      </c>
      <c r="U110" s="53">
        <v>1254</v>
      </c>
      <c r="V110" s="53">
        <v>323</v>
      </c>
      <c r="W110" s="53">
        <v>1577</v>
      </c>
      <c r="X110" s="58">
        <v>2.6492783513606337E-5</v>
      </c>
      <c r="Y110" s="58" t="s">
        <v>298</v>
      </c>
      <c r="Z110" s="53">
        <v>159.9120149289071</v>
      </c>
      <c r="AA110" s="55">
        <v>8</v>
      </c>
      <c r="AB110" s="56">
        <v>1</v>
      </c>
      <c r="AC110" s="57">
        <v>0.20481927710843373</v>
      </c>
      <c r="AD110" s="53">
        <v>1015</v>
      </c>
      <c r="AE110" s="56">
        <v>0.8094098883572568</v>
      </c>
      <c r="AF110" s="59">
        <v>14</v>
      </c>
      <c r="AG110" s="58">
        <v>0</v>
      </c>
      <c r="AH110" s="53">
        <v>2819</v>
      </c>
      <c r="AI110" s="56">
        <v>0</v>
      </c>
      <c r="AJ110" s="56">
        <v>0</v>
      </c>
      <c r="AK110" s="56">
        <v>1</v>
      </c>
      <c r="AL110" s="56">
        <v>0</v>
      </c>
      <c r="AM110" s="56">
        <v>0</v>
      </c>
      <c r="AN110" s="56">
        <v>1</v>
      </c>
      <c r="AO110" s="58">
        <v>0</v>
      </c>
      <c r="AP110" s="58">
        <v>0</v>
      </c>
      <c r="AQ110" s="58">
        <v>4.9850448654037884E-5</v>
      </c>
      <c r="AR110" s="59" t="s">
        <v>306</v>
      </c>
      <c r="AS110" s="59" t="s">
        <v>278</v>
      </c>
      <c r="AT110" s="59" t="s">
        <v>313</v>
      </c>
    </row>
    <row r="111" spans="1:46" x14ac:dyDescent="0.25">
      <c r="A111">
        <f>--SUBTOTAL(103,$B$8:B111)</f>
        <v>104</v>
      </c>
      <c r="B111" t="s">
        <v>220</v>
      </c>
      <c r="C111" t="s">
        <v>286</v>
      </c>
      <c r="D111" t="s">
        <v>289</v>
      </c>
      <c r="E111" t="s">
        <v>278</v>
      </c>
      <c r="F111" t="s">
        <v>275</v>
      </c>
      <c r="G111" s="52">
        <v>5.4185059999999998</v>
      </c>
      <c r="H111" s="53">
        <v>0</v>
      </c>
      <c r="I111" s="53">
        <v>771</v>
      </c>
      <c r="J111" s="53">
        <v>220</v>
      </c>
      <c r="K111" s="53">
        <v>991</v>
      </c>
      <c r="L111" s="54">
        <v>1.6648286913115967E-5</v>
      </c>
      <c r="M111" s="54" t="s">
        <v>301</v>
      </c>
      <c r="N111" s="53">
        <v>182.8917417457875</v>
      </c>
      <c r="O111" s="55">
        <v>16</v>
      </c>
      <c r="P111" s="56">
        <v>1</v>
      </c>
      <c r="Q111" s="57">
        <v>0.22199798183652875</v>
      </c>
      <c r="R111" s="53">
        <v>496</v>
      </c>
      <c r="S111" s="56">
        <v>0.64332036316472119</v>
      </c>
      <c r="T111" s="58">
        <v>2.2049286640726331E-2</v>
      </c>
      <c r="U111" s="53">
        <v>311</v>
      </c>
      <c r="V111" s="53">
        <v>322</v>
      </c>
      <c r="W111" s="53">
        <v>633</v>
      </c>
      <c r="X111" s="58">
        <v>1.0634072266400007E-5</v>
      </c>
      <c r="Y111" s="58" t="s">
        <v>301</v>
      </c>
      <c r="Z111" s="53">
        <v>116.82186934922653</v>
      </c>
      <c r="AA111" s="55">
        <v>7</v>
      </c>
      <c r="AB111" s="56">
        <v>1</v>
      </c>
      <c r="AC111" s="57">
        <v>0.50868878357030012</v>
      </c>
      <c r="AD111" s="53">
        <v>209</v>
      </c>
      <c r="AE111" s="56">
        <v>0.67202572347266876</v>
      </c>
      <c r="AF111" s="59">
        <v>17</v>
      </c>
      <c r="AG111" s="58">
        <v>0</v>
      </c>
      <c r="AH111" s="53">
        <v>771</v>
      </c>
      <c r="AI111" s="56">
        <v>0</v>
      </c>
      <c r="AJ111" s="56">
        <v>0</v>
      </c>
      <c r="AK111" s="56">
        <v>1</v>
      </c>
      <c r="AL111" s="56">
        <v>0</v>
      </c>
      <c r="AM111" s="56">
        <v>0</v>
      </c>
      <c r="AN111" s="56">
        <v>1</v>
      </c>
      <c r="AO111" s="58">
        <v>0</v>
      </c>
      <c r="AP111" s="58">
        <v>0</v>
      </c>
      <c r="AQ111" s="58">
        <v>0</v>
      </c>
      <c r="AR111" s="59" t="s">
        <v>306</v>
      </c>
      <c r="AS111" s="59" t="s">
        <v>278</v>
      </c>
      <c r="AT111" s="59" t="s">
        <v>307</v>
      </c>
    </row>
    <row r="112" spans="1:46" x14ac:dyDescent="0.25">
      <c r="A112">
        <f>--SUBTOTAL(103,$B$8:B112)</f>
        <v>105</v>
      </c>
      <c r="B112" t="s">
        <v>265</v>
      </c>
      <c r="C112" t="s">
        <v>280</v>
      </c>
      <c r="D112" t="s">
        <v>290</v>
      </c>
      <c r="E112" t="s">
        <v>278</v>
      </c>
      <c r="F112" t="s">
        <v>270</v>
      </c>
      <c r="G112" s="52">
        <v>15.021001999999999</v>
      </c>
      <c r="H112" s="53">
        <v>0</v>
      </c>
      <c r="I112" s="53">
        <v>25561</v>
      </c>
      <c r="J112" s="53">
        <v>2174</v>
      </c>
      <c r="K112" s="53">
        <v>27735</v>
      </c>
      <c r="L112" s="54">
        <v>4.6593364029795292E-4</v>
      </c>
      <c r="M112" s="54" t="s">
        <v>297</v>
      </c>
      <c r="N112" s="53">
        <v>1846.4147731289831</v>
      </c>
      <c r="O112" s="55">
        <v>12</v>
      </c>
      <c r="P112" s="56">
        <v>1</v>
      </c>
      <c r="Q112" s="57">
        <v>7.8384712457184064E-2</v>
      </c>
      <c r="R112" s="53">
        <v>18462</v>
      </c>
      <c r="S112" s="56">
        <v>0.72227221157231725</v>
      </c>
      <c r="T112" s="58">
        <v>0.72782754978287234</v>
      </c>
      <c r="U112" s="53">
        <v>309</v>
      </c>
      <c r="V112" s="53">
        <v>284</v>
      </c>
      <c r="W112" s="53">
        <v>593</v>
      </c>
      <c r="X112" s="58">
        <v>9.9620929762641462E-6</v>
      </c>
      <c r="Y112" s="58" t="s">
        <v>301</v>
      </c>
      <c r="Z112" s="53">
        <v>39.47805878728996</v>
      </c>
      <c r="AA112" s="55">
        <v>10</v>
      </c>
      <c r="AB112" s="56">
        <v>1</v>
      </c>
      <c r="AC112" s="57">
        <v>0.47892074198988194</v>
      </c>
      <c r="AD112" s="53">
        <v>0</v>
      </c>
      <c r="AE112" s="56">
        <v>0</v>
      </c>
      <c r="AF112" s="59">
        <v>0</v>
      </c>
      <c r="AG112" s="58">
        <v>2.2653721682847898E-2</v>
      </c>
      <c r="AH112" s="53">
        <v>25561</v>
      </c>
      <c r="AI112" s="56">
        <v>0.73434201266713584</v>
      </c>
      <c r="AJ112" s="56">
        <v>0.26565798733286416</v>
      </c>
      <c r="AK112" s="56">
        <v>0</v>
      </c>
      <c r="AL112" s="56">
        <v>0.26565798733286416</v>
      </c>
      <c r="AM112" s="56">
        <v>0.51540386269450311</v>
      </c>
      <c r="AN112" s="56">
        <v>0.21893814997263272</v>
      </c>
      <c r="AO112" s="58">
        <v>3.4813738067560845E-3</v>
      </c>
      <c r="AP112" s="58">
        <v>1.9376400981789789E-3</v>
      </c>
      <c r="AQ112" s="58">
        <v>1.4456630109670988E-3</v>
      </c>
      <c r="AR112" s="59" t="s">
        <v>311</v>
      </c>
      <c r="AS112" s="59" t="s">
        <v>304</v>
      </c>
      <c r="AT112" s="59" t="s">
        <v>318</v>
      </c>
    </row>
    <row r="113" spans="1:46" x14ac:dyDescent="0.25">
      <c r="A113">
        <f>--SUBTOTAL(103,$B$8:B113)</f>
        <v>106</v>
      </c>
      <c r="B113" t="s">
        <v>200</v>
      </c>
      <c r="C113" t="s">
        <v>283</v>
      </c>
      <c r="D113" t="s">
        <v>289</v>
      </c>
      <c r="E113" t="s">
        <v>278</v>
      </c>
      <c r="F113" t="s">
        <v>274</v>
      </c>
      <c r="G113" s="52">
        <v>50.423954999999999</v>
      </c>
      <c r="H113" s="53">
        <v>0</v>
      </c>
      <c r="I113" s="53">
        <v>1149</v>
      </c>
      <c r="J113" s="53">
        <v>3446</v>
      </c>
      <c r="K113" s="53">
        <v>4595</v>
      </c>
      <c r="L113" s="54">
        <v>7.7193620954357084E-5</v>
      </c>
      <c r="M113" s="54" t="s">
        <v>298</v>
      </c>
      <c r="N113" s="53">
        <v>91.127322321305414</v>
      </c>
      <c r="O113" s="55">
        <v>26</v>
      </c>
      <c r="P113" s="56">
        <v>1</v>
      </c>
      <c r="Q113" s="57">
        <v>0.74994559303590858</v>
      </c>
      <c r="R113" s="53">
        <v>390</v>
      </c>
      <c r="S113" s="56">
        <v>0.3394255874673629</v>
      </c>
      <c r="T113" s="58">
        <v>0</v>
      </c>
      <c r="U113" s="53">
        <v>468</v>
      </c>
      <c r="V113" s="53">
        <v>267</v>
      </c>
      <c r="W113" s="53">
        <v>735</v>
      </c>
      <c r="X113" s="58">
        <v>1.2347619456246454E-5</v>
      </c>
      <c r="Y113" s="58" t="s">
        <v>301</v>
      </c>
      <c r="Z113" s="53">
        <v>14.576405202646242</v>
      </c>
      <c r="AA113" s="55">
        <v>6</v>
      </c>
      <c r="AB113" s="56">
        <v>1</v>
      </c>
      <c r="AC113" s="57">
        <v>0.36326530612244901</v>
      </c>
      <c r="AD113" s="53">
        <v>433</v>
      </c>
      <c r="AE113" s="56">
        <v>0.92521367521367526</v>
      </c>
      <c r="AF113" s="59">
        <v>13</v>
      </c>
      <c r="AG113" s="58">
        <v>0</v>
      </c>
      <c r="AH113" s="53">
        <v>1149</v>
      </c>
      <c r="AI113" s="56">
        <v>0</v>
      </c>
      <c r="AJ113" s="56">
        <v>0.98976982097186705</v>
      </c>
      <c r="AK113" s="56">
        <v>1.0230179028132993E-2</v>
      </c>
      <c r="AL113" s="56">
        <v>1</v>
      </c>
      <c r="AM113" s="56">
        <v>0</v>
      </c>
      <c r="AN113" s="56">
        <v>0</v>
      </c>
      <c r="AO113" s="58">
        <v>4.8044312382306155E-4</v>
      </c>
      <c r="AP113" s="58">
        <v>0</v>
      </c>
      <c r="AQ113" s="58">
        <v>1.4955134596211366E-4</v>
      </c>
      <c r="AR113" s="59" t="s">
        <v>306</v>
      </c>
      <c r="AS113" s="59" t="s">
        <v>278</v>
      </c>
      <c r="AT113" s="59" t="s">
        <v>309</v>
      </c>
    </row>
    <row r="114" spans="1:46" x14ac:dyDescent="0.25">
      <c r="A114">
        <f>--SUBTOTAL(103,$B$8:B114)</f>
        <v>107</v>
      </c>
      <c r="B114" t="s">
        <v>196</v>
      </c>
      <c r="C114" t="s">
        <v>286</v>
      </c>
      <c r="D114" t="s">
        <v>289</v>
      </c>
      <c r="E114" t="s">
        <v>278</v>
      </c>
      <c r="F114" t="s">
        <v>274</v>
      </c>
      <c r="G114" s="52">
        <v>37.995528999999998</v>
      </c>
      <c r="H114" s="53">
        <v>0</v>
      </c>
      <c r="I114" s="53">
        <v>15695</v>
      </c>
      <c r="J114" s="53">
        <v>2635</v>
      </c>
      <c r="K114" s="53">
        <v>18330</v>
      </c>
      <c r="L114" s="54">
        <v>3.0793450970475849E-4</v>
      </c>
      <c r="M114" s="54" t="s">
        <v>300</v>
      </c>
      <c r="N114" s="53">
        <v>482.42518218393542</v>
      </c>
      <c r="O114" s="55">
        <v>35</v>
      </c>
      <c r="P114" s="56">
        <v>1</v>
      </c>
      <c r="Q114" s="57">
        <v>0.14375340971085651</v>
      </c>
      <c r="R114" s="53">
        <v>15128</v>
      </c>
      <c r="S114" s="56">
        <v>0.96387384517362218</v>
      </c>
      <c r="T114" s="58">
        <v>0.92494424976107037</v>
      </c>
      <c r="U114" s="53">
        <v>1291</v>
      </c>
      <c r="V114" s="53">
        <v>264</v>
      </c>
      <c r="W114" s="53">
        <v>1555</v>
      </c>
      <c r="X114" s="58">
        <v>2.6123194904031615E-5</v>
      </c>
      <c r="Y114" s="58" t="s">
        <v>298</v>
      </c>
      <c r="Z114" s="53">
        <v>40.925867883034343</v>
      </c>
      <c r="AA114" s="55">
        <v>7</v>
      </c>
      <c r="AB114" s="56">
        <v>1</v>
      </c>
      <c r="AC114" s="57">
        <v>0.16977491961414792</v>
      </c>
      <c r="AD114" s="53">
        <v>1254</v>
      </c>
      <c r="AE114" s="56">
        <v>0.97134004647560035</v>
      </c>
      <c r="AF114" s="59">
        <v>10</v>
      </c>
      <c r="AG114" s="58">
        <v>0.5561580170410535</v>
      </c>
      <c r="AH114" s="53">
        <v>15695</v>
      </c>
      <c r="AI114" s="56">
        <v>0</v>
      </c>
      <c r="AJ114" s="56">
        <v>1</v>
      </c>
      <c r="AK114" s="56">
        <v>0</v>
      </c>
      <c r="AL114" s="56">
        <v>0</v>
      </c>
      <c r="AM114" s="56">
        <v>0</v>
      </c>
      <c r="AN114" s="56">
        <v>1</v>
      </c>
      <c r="AO114" s="58">
        <v>0</v>
      </c>
      <c r="AP114" s="58">
        <v>0</v>
      </c>
      <c r="AQ114" s="58">
        <v>0</v>
      </c>
      <c r="AR114" s="59" t="s">
        <v>306</v>
      </c>
      <c r="AS114" s="59" t="s">
        <v>278</v>
      </c>
      <c r="AT114" s="59" t="s">
        <v>307</v>
      </c>
    </row>
    <row r="115" spans="1:46" x14ac:dyDescent="0.25">
      <c r="A115">
        <f>--SUBTOTAL(103,$B$8:B115)</f>
        <v>108</v>
      </c>
      <c r="B115" t="s">
        <v>137</v>
      </c>
      <c r="C115" t="s">
        <v>284</v>
      </c>
      <c r="D115" t="s">
        <v>289</v>
      </c>
      <c r="E115" t="s">
        <v>278</v>
      </c>
      <c r="F115" t="s">
        <v>271</v>
      </c>
      <c r="G115" s="52">
        <v>8.2152999999999992</v>
      </c>
      <c r="H115" s="53">
        <v>0</v>
      </c>
      <c r="I115" s="53">
        <v>39678</v>
      </c>
      <c r="J115" s="53">
        <v>5558</v>
      </c>
      <c r="K115" s="53">
        <v>45236</v>
      </c>
      <c r="L115" s="54">
        <v>7.5994137921464567E-4</v>
      </c>
      <c r="M115" s="54" t="s">
        <v>297</v>
      </c>
      <c r="N115" s="53">
        <v>5506.3113945930163</v>
      </c>
      <c r="O115" s="55">
        <v>8</v>
      </c>
      <c r="P115" s="56">
        <v>1</v>
      </c>
      <c r="Q115" s="57">
        <v>0.12286674330179503</v>
      </c>
      <c r="R115" s="53">
        <v>37990</v>
      </c>
      <c r="S115" s="56">
        <v>0.95745753314179138</v>
      </c>
      <c r="T115" s="58">
        <v>0</v>
      </c>
      <c r="U115" s="53">
        <v>5150700</v>
      </c>
      <c r="V115" s="53">
        <v>257</v>
      </c>
      <c r="W115" s="53">
        <v>5150957</v>
      </c>
      <c r="X115" s="58">
        <v>8.6533410709508665E-2</v>
      </c>
      <c r="Y115" s="58" t="s">
        <v>294</v>
      </c>
      <c r="Z115" s="53">
        <v>626995.60575998446</v>
      </c>
      <c r="AA115" s="55">
        <v>14</v>
      </c>
      <c r="AB115" s="56">
        <v>1</v>
      </c>
      <c r="AC115" s="57">
        <v>4.9893641123387362E-5</v>
      </c>
      <c r="AD115" s="53">
        <v>5150675</v>
      </c>
      <c r="AE115" s="56">
        <v>0.99999514629079544</v>
      </c>
      <c r="AF115" s="59">
        <v>21</v>
      </c>
      <c r="AG115" s="58">
        <v>0.9998151707534898</v>
      </c>
      <c r="AH115" s="53">
        <v>39678</v>
      </c>
      <c r="AI115" s="56">
        <v>0</v>
      </c>
      <c r="AJ115" s="56">
        <v>1</v>
      </c>
      <c r="AK115" s="56">
        <v>0</v>
      </c>
      <c r="AL115" s="56">
        <v>0</v>
      </c>
      <c r="AM115" s="56">
        <v>0</v>
      </c>
      <c r="AN115" s="56">
        <v>1</v>
      </c>
      <c r="AO115" s="58">
        <v>9.7411751367634174E-4</v>
      </c>
      <c r="AP115" s="58">
        <v>0</v>
      </c>
      <c r="AQ115" s="58">
        <v>3.7387836490528417E-4</v>
      </c>
      <c r="AR115" s="59" t="s">
        <v>306</v>
      </c>
      <c r="AS115" s="59" t="s">
        <v>319</v>
      </c>
      <c r="AT115" s="59" t="s">
        <v>313</v>
      </c>
    </row>
    <row r="116" spans="1:46" x14ac:dyDescent="0.25">
      <c r="A116">
        <f>--SUBTOTAL(103,$B$8:B116)</f>
        <v>109</v>
      </c>
      <c r="B116" t="s">
        <v>65</v>
      </c>
      <c r="C116" t="s">
        <v>282</v>
      </c>
      <c r="D116" t="s">
        <v>290</v>
      </c>
      <c r="E116" t="s">
        <v>278</v>
      </c>
      <c r="F116" t="s">
        <v>271</v>
      </c>
      <c r="G116" s="52">
        <v>10.847664</v>
      </c>
      <c r="H116" s="53">
        <v>0</v>
      </c>
      <c r="I116" s="53">
        <v>741</v>
      </c>
      <c r="J116" s="53">
        <v>6</v>
      </c>
      <c r="K116" s="53">
        <v>747</v>
      </c>
      <c r="L116" s="54">
        <v>1.2549213243287213E-5</v>
      </c>
      <c r="M116" s="54" t="s">
        <v>301</v>
      </c>
      <c r="N116" s="53">
        <v>68.862752386135853</v>
      </c>
      <c r="O116" s="55">
        <v>7</v>
      </c>
      <c r="P116" s="56">
        <v>1</v>
      </c>
      <c r="Q116" s="57">
        <v>8.0321285140562242E-3</v>
      </c>
      <c r="R116" s="53">
        <v>689</v>
      </c>
      <c r="S116" s="56">
        <v>0.92982456140350878</v>
      </c>
      <c r="T116" s="58">
        <v>0.70310391363022939</v>
      </c>
      <c r="U116" s="53">
        <v>583</v>
      </c>
      <c r="V116" s="53">
        <v>256</v>
      </c>
      <c r="W116" s="53">
        <v>839</v>
      </c>
      <c r="X116" s="58">
        <v>1.4094765610599694E-5</v>
      </c>
      <c r="Y116" s="58" t="s">
        <v>301</v>
      </c>
      <c r="Z116" s="53">
        <v>77.34384103342434</v>
      </c>
      <c r="AA116" s="55">
        <v>14</v>
      </c>
      <c r="AB116" s="56">
        <v>1</v>
      </c>
      <c r="AC116" s="57">
        <v>0.30512514898688914</v>
      </c>
      <c r="AD116" s="53">
        <v>494</v>
      </c>
      <c r="AE116" s="56">
        <v>0.84734133790737565</v>
      </c>
      <c r="AF116" s="59">
        <v>21</v>
      </c>
      <c r="AG116" s="58">
        <v>0.28987993138936535</v>
      </c>
      <c r="AH116" s="53">
        <v>741</v>
      </c>
      <c r="AI116" s="56">
        <v>0.77981651376146788</v>
      </c>
      <c r="AJ116" s="56">
        <v>0.19266055045871561</v>
      </c>
      <c r="AK116" s="56">
        <v>2.7522935779816515E-2</v>
      </c>
      <c r="AL116" s="56">
        <v>0.97247706422018354</v>
      </c>
      <c r="AM116" s="56">
        <v>2.4901703800786368E-2</v>
      </c>
      <c r="AN116" s="56">
        <v>2.6212319790301442E-3</v>
      </c>
      <c r="AO116" s="58">
        <v>0</v>
      </c>
      <c r="AP116" s="58">
        <v>1.4629519476552577E-3</v>
      </c>
      <c r="AQ116" s="58">
        <v>2.3429710867397808E-3</v>
      </c>
      <c r="AR116" s="59" t="s">
        <v>311</v>
      </c>
      <c r="AS116" s="59" t="s">
        <v>315</v>
      </c>
      <c r="AT116" s="59" t="s">
        <v>307</v>
      </c>
    </row>
    <row r="117" spans="1:46" x14ac:dyDescent="0.25">
      <c r="A117">
        <f>--SUBTOTAL(103,$B$8:B117)</f>
        <v>110</v>
      </c>
      <c r="B117" t="s">
        <v>74</v>
      </c>
      <c r="C117" t="s">
        <v>283</v>
      </c>
      <c r="D117" t="s">
        <v>291</v>
      </c>
      <c r="E117" t="s">
        <v>278</v>
      </c>
      <c r="F117" t="s">
        <v>270</v>
      </c>
      <c r="G117" s="52">
        <v>15.40827</v>
      </c>
      <c r="H117" s="53">
        <v>0</v>
      </c>
      <c r="I117" s="53">
        <v>59</v>
      </c>
      <c r="J117" s="53">
        <v>28</v>
      </c>
      <c r="K117" s="53">
        <v>87</v>
      </c>
      <c r="L117" s="54">
        <v>1.4615549560454986E-6</v>
      </c>
      <c r="M117" s="54" t="s">
        <v>301</v>
      </c>
      <c r="N117" s="53">
        <v>5.6463185029857339</v>
      </c>
      <c r="O117" s="55">
        <v>3</v>
      </c>
      <c r="P117" s="56">
        <v>1</v>
      </c>
      <c r="Q117" s="57">
        <v>0.32183908045977011</v>
      </c>
      <c r="R117" s="53">
        <v>45</v>
      </c>
      <c r="S117" s="56">
        <v>0.76271186440677963</v>
      </c>
      <c r="T117" s="58">
        <v>0.55932203389830504</v>
      </c>
      <c r="U117" s="53">
        <v>13056</v>
      </c>
      <c r="V117" s="53">
        <v>250</v>
      </c>
      <c r="W117" s="53">
        <v>13306</v>
      </c>
      <c r="X117" s="58">
        <v>2.235339108636943E-4</v>
      </c>
      <c r="Y117" s="58" t="s">
        <v>300</v>
      </c>
      <c r="Z117" s="53">
        <v>863.56222989342734</v>
      </c>
      <c r="AA117" s="55">
        <v>13</v>
      </c>
      <c r="AB117" s="56">
        <v>1</v>
      </c>
      <c r="AC117" s="57">
        <v>1.8788516458740419E-2</v>
      </c>
      <c r="AD117" s="53">
        <v>13017</v>
      </c>
      <c r="AE117" s="56">
        <v>0.99701286764705888</v>
      </c>
      <c r="AF117" s="59">
        <v>15</v>
      </c>
      <c r="AG117" s="58">
        <v>4.9785539215686271E-3</v>
      </c>
      <c r="AH117" s="53">
        <v>59</v>
      </c>
      <c r="AI117" s="56">
        <v>0</v>
      </c>
      <c r="AJ117" s="56">
        <v>1</v>
      </c>
      <c r="AK117" s="56">
        <v>0</v>
      </c>
      <c r="AL117" s="56">
        <v>1</v>
      </c>
      <c r="AM117" s="56">
        <v>0</v>
      </c>
      <c r="AN117" s="56">
        <v>0</v>
      </c>
      <c r="AO117" s="58">
        <v>0</v>
      </c>
      <c r="AP117" s="58">
        <v>3.2700256483675291E-3</v>
      </c>
      <c r="AQ117" s="58">
        <v>1.7946161515453639E-3</v>
      </c>
      <c r="AR117" s="59" t="s">
        <v>311</v>
      </c>
      <c r="AS117" s="59" t="s">
        <v>319</v>
      </c>
      <c r="AT117" s="59" t="s">
        <v>318</v>
      </c>
    </row>
    <row r="118" spans="1:46" x14ac:dyDescent="0.25">
      <c r="A118">
        <f>--SUBTOTAL(103,$B$8:B118)</f>
        <v>111</v>
      </c>
      <c r="B118" t="s">
        <v>146</v>
      </c>
      <c r="C118" t="s">
        <v>284</v>
      </c>
      <c r="D118" t="s">
        <v>289</v>
      </c>
      <c r="E118" t="s">
        <v>278</v>
      </c>
      <c r="F118" t="s">
        <v>273</v>
      </c>
      <c r="G118" s="52">
        <v>3.479371</v>
      </c>
      <c r="H118" s="53">
        <v>0</v>
      </c>
      <c r="I118" s="53">
        <v>606</v>
      </c>
      <c r="J118" s="53">
        <v>1034</v>
      </c>
      <c r="K118" s="53">
        <v>1640</v>
      </c>
      <c r="L118" s="54">
        <v>2.7551150895570318E-5</v>
      </c>
      <c r="M118" s="54" t="s">
        <v>298</v>
      </c>
      <c r="N118" s="53">
        <v>471.34956289513246</v>
      </c>
      <c r="O118" s="55">
        <v>9</v>
      </c>
      <c r="P118" s="56">
        <v>1</v>
      </c>
      <c r="Q118" s="57">
        <v>0.63048780487804879</v>
      </c>
      <c r="R118" s="53">
        <v>319</v>
      </c>
      <c r="S118" s="56">
        <v>0.52640264026402639</v>
      </c>
      <c r="T118" s="58">
        <v>0.72277227722772275</v>
      </c>
      <c r="U118" s="53">
        <v>982</v>
      </c>
      <c r="V118" s="53">
        <v>240</v>
      </c>
      <c r="W118" s="53">
        <v>1222</v>
      </c>
      <c r="X118" s="58">
        <v>2.0528967313650567E-5</v>
      </c>
      <c r="Y118" s="58" t="s">
        <v>298</v>
      </c>
      <c r="Z118" s="53">
        <v>351.21290601088532</v>
      </c>
      <c r="AA118" s="55">
        <v>15</v>
      </c>
      <c r="AB118" s="56">
        <v>1</v>
      </c>
      <c r="AC118" s="57">
        <v>0.19639934533551553</v>
      </c>
      <c r="AD118" s="53">
        <v>798</v>
      </c>
      <c r="AE118" s="56">
        <v>0.81262729124236255</v>
      </c>
      <c r="AF118" s="59">
        <v>21</v>
      </c>
      <c r="AG118" s="58">
        <v>0</v>
      </c>
      <c r="AH118" s="53">
        <v>606</v>
      </c>
      <c r="AI118" s="56">
        <v>0</v>
      </c>
      <c r="AJ118" s="56">
        <v>1</v>
      </c>
      <c r="AK118" s="56">
        <v>0</v>
      </c>
      <c r="AL118" s="56">
        <v>1</v>
      </c>
      <c r="AM118" s="56">
        <v>0</v>
      </c>
      <c r="AN118" s="56">
        <v>0</v>
      </c>
      <c r="AO118" s="58">
        <v>0</v>
      </c>
      <c r="AP118" s="58">
        <v>0</v>
      </c>
      <c r="AQ118" s="58">
        <v>9.9700897308075767E-5</v>
      </c>
      <c r="AR118" s="59" t="s">
        <v>306</v>
      </c>
      <c r="AS118" s="59" t="s">
        <v>278</v>
      </c>
      <c r="AT118" s="59" t="s">
        <v>307</v>
      </c>
    </row>
    <row r="119" spans="1:46" x14ac:dyDescent="0.25">
      <c r="A119">
        <f>--SUBTOTAL(103,$B$8:B119)</f>
        <v>112</v>
      </c>
      <c r="B119" t="s">
        <v>145</v>
      </c>
      <c r="C119" t="s">
        <v>283</v>
      </c>
      <c r="D119" t="s">
        <v>291</v>
      </c>
      <c r="E119" t="s">
        <v>316</v>
      </c>
      <c r="F119" t="s">
        <v>269</v>
      </c>
      <c r="G119" s="52">
        <v>25.026588</v>
      </c>
      <c r="H119" s="53">
        <v>0</v>
      </c>
      <c r="I119" s="53">
        <v>0</v>
      </c>
      <c r="J119" s="53">
        <v>0</v>
      </c>
      <c r="K119" s="53">
        <v>0</v>
      </c>
      <c r="L119" s="54">
        <v>0</v>
      </c>
      <c r="M119" s="54" t="s">
        <v>301</v>
      </c>
      <c r="N119" s="53">
        <v>0</v>
      </c>
      <c r="O119" s="55">
        <v>0</v>
      </c>
      <c r="P119" s="56">
        <v>0</v>
      </c>
      <c r="Q119" s="57">
        <v>0</v>
      </c>
      <c r="R119" s="53">
        <v>0</v>
      </c>
      <c r="S119" s="56">
        <v>0</v>
      </c>
      <c r="T119" s="58">
        <v>0</v>
      </c>
      <c r="U119" s="53">
        <v>1270</v>
      </c>
      <c r="V119" s="53">
        <v>226</v>
      </c>
      <c r="W119" s="53">
        <v>1496</v>
      </c>
      <c r="X119" s="58">
        <v>2.5132025451081217E-5</v>
      </c>
      <c r="Y119" s="58" t="s">
        <v>298</v>
      </c>
      <c r="Z119" s="53">
        <v>59.776426574809157</v>
      </c>
      <c r="AA119" s="55">
        <v>13</v>
      </c>
      <c r="AB119" s="56">
        <v>1</v>
      </c>
      <c r="AC119" s="57">
        <v>0.15106951871657753</v>
      </c>
      <c r="AD119" s="53">
        <v>937</v>
      </c>
      <c r="AE119" s="56">
        <v>0.73779527559055114</v>
      </c>
      <c r="AF119" s="59">
        <v>13</v>
      </c>
      <c r="AG119" s="58">
        <v>4.4094488188976377E-2</v>
      </c>
      <c r="AH119" s="53">
        <v>0</v>
      </c>
      <c r="AI119" s="56">
        <v>0</v>
      </c>
      <c r="AJ119" s="56">
        <v>0</v>
      </c>
      <c r="AK119" s="56">
        <v>0</v>
      </c>
      <c r="AL119" s="56">
        <v>0</v>
      </c>
      <c r="AM119" s="56">
        <v>0</v>
      </c>
      <c r="AN119" s="56">
        <v>0</v>
      </c>
      <c r="AO119" s="58">
        <v>0</v>
      </c>
      <c r="AP119" s="58">
        <v>4.8185735371240896E-3</v>
      </c>
      <c r="AQ119" s="58">
        <v>1.6450648055832502E-3</v>
      </c>
      <c r="AR119" s="59" t="s">
        <v>311</v>
      </c>
      <c r="AS119" s="59" t="s">
        <v>304</v>
      </c>
      <c r="AT119" s="59" t="s">
        <v>318</v>
      </c>
    </row>
    <row r="120" spans="1:46" x14ac:dyDescent="0.25">
      <c r="A120">
        <f>--SUBTOTAL(103,$B$8:B120)</f>
        <v>113</v>
      </c>
      <c r="B120" t="s">
        <v>192</v>
      </c>
      <c r="C120" t="s">
        <v>288</v>
      </c>
      <c r="D120" t="s">
        <v>290</v>
      </c>
      <c r="E120" t="s">
        <v>278</v>
      </c>
      <c r="F120" t="s">
        <v>270</v>
      </c>
      <c r="G120" s="52">
        <v>7.476108</v>
      </c>
      <c r="H120" s="53">
        <v>7500</v>
      </c>
      <c r="I120" s="53">
        <v>9503</v>
      </c>
      <c r="J120" s="53">
        <v>393</v>
      </c>
      <c r="K120" s="53">
        <v>17396</v>
      </c>
      <c r="L120" s="54">
        <v>2.9224379328008612E-4</v>
      </c>
      <c r="M120" s="54" t="s">
        <v>300</v>
      </c>
      <c r="N120" s="53">
        <v>2326.879172960048</v>
      </c>
      <c r="O120" s="55">
        <v>8</v>
      </c>
      <c r="P120" s="56">
        <v>0.56886640607036099</v>
      </c>
      <c r="Q120" s="57">
        <v>3.971301535974131E-2</v>
      </c>
      <c r="R120" s="53">
        <v>9369</v>
      </c>
      <c r="S120" s="56">
        <v>0.98589918972955903</v>
      </c>
      <c r="T120" s="58">
        <v>0.98579395980216777</v>
      </c>
      <c r="U120" s="53">
        <v>285</v>
      </c>
      <c r="V120" s="53">
        <v>213</v>
      </c>
      <c r="W120" s="53">
        <v>7998</v>
      </c>
      <c r="X120" s="58">
        <v>1.3436225906266548E-4</v>
      </c>
      <c r="Y120" s="58" t="s">
        <v>300</v>
      </c>
      <c r="Z120" s="53">
        <v>1069.8079803020503</v>
      </c>
      <c r="AA120" s="55">
        <v>1</v>
      </c>
      <c r="AB120" s="56">
        <v>6.2265566391597901E-2</v>
      </c>
      <c r="AC120" s="57">
        <v>0.42771084337349397</v>
      </c>
      <c r="AD120" s="53">
        <v>126</v>
      </c>
      <c r="AE120" s="56">
        <v>0.44210526315789472</v>
      </c>
      <c r="AF120" s="59">
        <v>4</v>
      </c>
      <c r="AG120" s="58">
        <v>0</v>
      </c>
      <c r="AH120" s="53">
        <v>9503</v>
      </c>
      <c r="AI120" s="56">
        <v>0</v>
      </c>
      <c r="AJ120" s="56">
        <v>0</v>
      </c>
      <c r="AK120" s="56">
        <v>1</v>
      </c>
      <c r="AL120" s="56">
        <v>0</v>
      </c>
      <c r="AM120" s="56">
        <v>0</v>
      </c>
      <c r="AN120" s="56">
        <v>1</v>
      </c>
      <c r="AO120" s="58">
        <v>0</v>
      </c>
      <c r="AP120" s="58">
        <v>0</v>
      </c>
      <c r="AQ120" s="58">
        <v>1.8943170488534397E-3</v>
      </c>
      <c r="AR120" s="59" t="s">
        <v>311</v>
      </c>
      <c r="AS120" s="59" t="s">
        <v>312</v>
      </c>
      <c r="AT120" s="59" t="s">
        <v>305</v>
      </c>
    </row>
    <row r="121" spans="1:46" x14ac:dyDescent="0.25">
      <c r="A121">
        <f>--SUBTOTAL(103,$B$8:B121)</f>
        <v>114</v>
      </c>
      <c r="B121" t="s">
        <v>158</v>
      </c>
      <c r="C121" t="s">
        <v>280</v>
      </c>
      <c r="D121" t="s">
        <v>291</v>
      </c>
      <c r="E121" t="s">
        <v>310</v>
      </c>
      <c r="F121" t="s">
        <v>270</v>
      </c>
      <c r="G121" s="52">
        <v>23.571961999999999</v>
      </c>
      <c r="H121" s="53">
        <v>0</v>
      </c>
      <c r="I121" s="53">
        <v>6</v>
      </c>
      <c r="J121" s="53">
        <v>0</v>
      </c>
      <c r="K121" s="53">
        <v>6</v>
      </c>
      <c r="L121" s="54">
        <v>1.0079689352037921E-7</v>
      </c>
      <c r="M121" s="54" t="s">
        <v>301</v>
      </c>
      <c r="N121" s="53">
        <v>0.25453969423504075</v>
      </c>
      <c r="O121" s="55">
        <v>1</v>
      </c>
      <c r="P121" s="56">
        <v>1</v>
      </c>
      <c r="Q121" s="57">
        <v>0</v>
      </c>
      <c r="R121" s="53">
        <v>0</v>
      </c>
      <c r="S121" s="56">
        <v>0</v>
      </c>
      <c r="T121" s="58">
        <v>0</v>
      </c>
      <c r="U121" s="53">
        <v>264</v>
      </c>
      <c r="V121" s="53">
        <v>188</v>
      </c>
      <c r="W121" s="53">
        <v>452</v>
      </c>
      <c r="X121" s="58">
        <v>7.5933659785352342E-6</v>
      </c>
      <c r="Y121" s="58" t="s">
        <v>301</v>
      </c>
      <c r="Z121" s="53">
        <v>19.175323632373072</v>
      </c>
      <c r="AA121" s="55">
        <v>5</v>
      </c>
      <c r="AB121" s="56">
        <v>1</v>
      </c>
      <c r="AC121" s="57">
        <v>0.41592920353982299</v>
      </c>
      <c r="AD121" s="53">
        <v>247</v>
      </c>
      <c r="AE121" s="56">
        <v>0.93560606060606055</v>
      </c>
      <c r="AF121" s="59">
        <v>20</v>
      </c>
      <c r="AG121" s="58">
        <v>0</v>
      </c>
      <c r="AH121" s="53">
        <v>6</v>
      </c>
      <c r="AI121" s="56">
        <v>0</v>
      </c>
      <c r="AJ121" s="56">
        <v>1</v>
      </c>
      <c r="AK121" s="56">
        <v>0</v>
      </c>
      <c r="AL121" s="56">
        <v>1</v>
      </c>
      <c r="AM121" s="56">
        <v>0</v>
      </c>
      <c r="AN121" s="56">
        <v>0</v>
      </c>
      <c r="AO121" s="58">
        <v>0</v>
      </c>
      <c r="AP121" s="58">
        <v>3.051256326821814E-3</v>
      </c>
      <c r="AQ121" s="58">
        <v>3.6141575274177468E-3</v>
      </c>
      <c r="AR121" s="59" t="s">
        <v>311</v>
      </c>
      <c r="AS121" s="59" t="s">
        <v>304</v>
      </c>
      <c r="AT121" s="59" t="s">
        <v>318</v>
      </c>
    </row>
    <row r="122" spans="1:46" x14ac:dyDescent="0.25">
      <c r="A122">
        <f>--SUBTOTAL(103,$B$8:B122)</f>
        <v>115</v>
      </c>
      <c r="B122" t="s">
        <v>64</v>
      </c>
      <c r="C122" t="s">
        <v>285</v>
      </c>
      <c r="D122" t="s">
        <v>290</v>
      </c>
      <c r="E122" t="s">
        <v>278</v>
      </c>
      <c r="F122" t="s">
        <v>271</v>
      </c>
      <c r="G122" s="52">
        <v>0.76555200000000001</v>
      </c>
      <c r="H122" s="53">
        <v>0</v>
      </c>
      <c r="I122" s="53">
        <v>0</v>
      </c>
      <c r="J122" s="53">
        <v>0</v>
      </c>
      <c r="K122" s="53">
        <v>0</v>
      </c>
      <c r="L122" s="54">
        <v>0</v>
      </c>
      <c r="M122" s="54" t="s">
        <v>301</v>
      </c>
      <c r="N122" s="53">
        <v>0</v>
      </c>
      <c r="O122" s="55">
        <v>0</v>
      </c>
      <c r="P122" s="56">
        <v>0</v>
      </c>
      <c r="Q122" s="57">
        <v>0</v>
      </c>
      <c r="R122" s="53">
        <v>0</v>
      </c>
      <c r="S122" s="56">
        <v>0</v>
      </c>
      <c r="T122" s="58">
        <v>0</v>
      </c>
      <c r="U122" s="53">
        <v>23618</v>
      </c>
      <c r="V122" s="53">
        <v>179</v>
      </c>
      <c r="W122" s="53">
        <v>23797</v>
      </c>
      <c r="X122" s="58">
        <v>3.9977727918407736E-4</v>
      </c>
      <c r="Y122" s="58" t="s">
        <v>297</v>
      </c>
      <c r="Z122" s="53">
        <v>31084.759755052564</v>
      </c>
      <c r="AA122" s="55">
        <v>10</v>
      </c>
      <c r="AB122" s="56">
        <v>1</v>
      </c>
      <c r="AC122" s="57">
        <v>7.52195654914485E-3</v>
      </c>
      <c r="AD122" s="53">
        <v>23550</v>
      </c>
      <c r="AE122" s="56">
        <v>0.99712084003725976</v>
      </c>
      <c r="AF122" s="59">
        <v>23</v>
      </c>
      <c r="AG122" s="58">
        <v>0</v>
      </c>
      <c r="AH122" s="53">
        <v>0</v>
      </c>
      <c r="AI122" s="56">
        <v>0</v>
      </c>
      <c r="AJ122" s="56">
        <v>0</v>
      </c>
      <c r="AK122" s="56">
        <v>0</v>
      </c>
      <c r="AL122" s="56">
        <v>0</v>
      </c>
      <c r="AM122" s="56">
        <v>0</v>
      </c>
      <c r="AN122" s="56">
        <v>0</v>
      </c>
      <c r="AO122" s="58">
        <v>0</v>
      </c>
      <c r="AP122" s="58">
        <v>2.1985556445309191E-4</v>
      </c>
      <c r="AQ122" s="58">
        <v>1.2462612163509471E-4</v>
      </c>
      <c r="AR122" s="59" t="s">
        <v>306</v>
      </c>
      <c r="AS122" s="59" t="s">
        <v>278</v>
      </c>
      <c r="AT122" s="59" t="s">
        <v>305</v>
      </c>
    </row>
    <row r="123" spans="1:46" x14ac:dyDescent="0.25">
      <c r="A123">
        <f>--SUBTOTAL(103,$B$8:B123)</f>
        <v>116</v>
      </c>
      <c r="B123" t="s">
        <v>71</v>
      </c>
      <c r="C123" t="s">
        <v>286</v>
      </c>
      <c r="D123" t="s">
        <v>293</v>
      </c>
      <c r="E123" t="s">
        <v>278</v>
      </c>
      <c r="F123" t="s">
        <v>273</v>
      </c>
      <c r="G123" s="52">
        <v>7.2262909999999998</v>
      </c>
      <c r="H123" s="53">
        <v>0</v>
      </c>
      <c r="I123" s="53">
        <v>11006</v>
      </c>
      <c r="J123" s="53">
        <v>6705</v>
      </c>
      <c r="K123" s="53">
        <v>17711</v>
      </c>
      <c r="L123" s="54">
        <v>2.9753563018990604E-4</v>
      </c>
      <c r="M123" s="54" t="s">
        <v>300</v>
      </c>
      <c r="N123" s="53">
        <v>2450.9115395435915</v>
      </c>
      <c r="O123" s="55">
        <v>17</v>
      </c>
      <c r="P123" s="56">
        <v>1</v>
      </c>
      <c r="Q123" s="57">
        <v>0.37857828468183613</v>
      </c>
      <c r="R123" s="53">
        <v>1815</v>
      </c>
      <c r="S123" s="56">
        <v>0.16491004906414683</v>
      </c>
      <c r="T123" s="58">
        <v>1.4537524986371071E-3</v>
      </c>
      <c r="U123" s="53">
        <v>1639</v>
      </c>
      <c r="V123" s="53">
        <v>175</v>
      </c>
      <c r="W123" s="53">
        <v>1814</v>
      </c>
      <c r="X123" s="58">
        <v>3.0474260807661315E-5</v>
      </c>
      <c r="Y123" s="58" t="s">
        <v>298</v>
      </c>
      <c r="Z123" s="53">
        <v>251.02780942533315</v>
      </c>
      <c r="AA123" s="55">
        <v>15</v>
      </c>
      <c r="AB123" s="56">
        <v>1</v>
      </c>
      <c r="AC123" s="57">
        <v>9.6471885336273433E-2</v>
      </c>
      <c r="AD123" s="53">
        <v>1599</v>
      </c>
      <c r="AE123" s="56">
        <v>0.97559487492373398</v>
      </c>
      <c r="AF123" s="59">
        <v>27</v>
      </c>
      <c r="AG123" s="58">
        <v>0</v>
      </c>
      <c r="AH123" s="53">
        <v>11006</v>
      </c>
      <c r="AI123" s="56">
        <v>1</v>
      </c>
      <c r="AJ123" s="56">
        <v>0</v>
      </c>
      <c r="AK123" s="56">
        <v>0</v>
      </c>
      <c r="AL123" s="56">
        <v>1</v>
      </c>
      <c r="AM123" s="56">
        <v>0</v>
      </c>
      <c r="AN123" s="56">
        <v>0</v>
      </c>
      <c r="AO123" s="58">
        <v>0</v>
      </c>
      <c r="AP123" s="58">
        <v>0</v>
      </c>
      <c r="AQ123" s="58">
        <v>4.2372881355932202E-4</v>
      </c>
      <c r="AR123" s="59" t="s">
        <v>306</v>
      </c>
      <c r="AS123" s="59" t="s">
        <v>304</v>
      </c>
      <c r="AT123" s="59" t="s">
        <v>313</v>
      </c>
    </row>
    <row r="124" spans="1:46" x14ac:dyDescent="0.25">
      <c r="A124">
        <f>--SUBTOTAL(103,$B$8:B124)</f>
        <v>117</v>
      </c>
      <c r="B124" t="s">
        <v>243</v>
      </c>
      <c r="C124" t="s">
        <v>281</v>
      </c>
      <c r="D124" t="s">
        <v>289</v>
      </c>
      <c r="E124" t="s">
        <v>278</v>
      </c>
      <c r="F124" t="s">
        <v>273</v>
      </c>
      <c r="G124" s="52">
        <v>1.3442350000000001</v>
      </c>
      <c r="H124" s="53">
        <v>0</v>
      </c>
      <c r="I124" s="53">
        <v>66</v>
      </c>
      <c r="J124" s="53">
        <v>78</v>
      </c>
      <c r="K124" s="53">
        <v>144</v>
      </c>
      <c r="L124" s="54">
        <v>2.4191254444891012E-6</v>
      </c>
      <c r="M124" s="54" t="s">
        <v>301</v>
      </c>
      <c r="N124" s="53">
        <v>107.12412636183404</v>
      </c>
      <c r="O124" s="55">
        <v>5</v>
      </c>
      <c r="P124" s="56">
        <v>1</v>
      </c>
      <c r="Q124" s="57">
        <v>0.54166666666666663</v>
      </c>
      <c r="R124" s="53">
        <v>7</v>
      </c>
      <c r="S124" s="56">
        <v>0.10606060606060606</v>
      </c>
      <c r="T124" s="58">
        <v>0</v>
      </c>
      <c r="U124" s="53">
        <v>371</v>
      </c>
      <c r="V124" s="53">
        <v>173</v>
      </c>
      <c r="W124" s="53">
        <v>544</v>
      </c>
      <c r="X124" s="58">
        <v>9.1389183458477155E-6</v>
      </c>
      <c r="Y124" s="58" t="s">
        <v>301</v>
      </c>
      <c r="Z124" s="53">
        <v>404.69114403359532</v>
      </c>
      <c r="AA124" s="55">
        <v>4</v>
      </c>
      <c r="AB124" s="56">
        <v>1</v>
      </c>
      <c r="AC124" s="57">
        <v>0.31801470588235292</v>
      </c>
      <c r="AD124" s="53">
        <v>295</v>
      </c>
      <c r="AE124" s="56">
        <v>0.79514824797843664</v>
      </c>
      <c r="AF124" s="59">
        <v>12</v>
      </c>
      <c r="AG124" s="58">
        <v>0</v>
      </c>
      <c r="AH124" s="53">
        <v>66</v>
      </c>
      <c r="AI124" s="56">
        <v>0</v>
      </c>
      <c r="AJ124" s="56">
        <v>1</v>
      </c>
      <c r="AK124" s="56">
        <v>0</v>
      </c>
      <c r="AL124" s="56">
        <v>1</v>
      </c>
      <c r="AM124" s="56">
        <v>0</v>
      </c>
      <c r="AN124" s="56">
        <v>0</v>
      </c>
      <c r="AO124" s="58">
        <v>0</v>
      </c>
      <c r="AP124" s="58">
        <v>0</v>
      </c>
      <c r="AQ124" s="58">
        <v>9.9700897308075767E-5</v>
      </c>
      <c r="AR124" s="59" t="s">
        <v>306</v>
      </c>
      <c r="AS124" s="59" t="s">
        <v>278</v>
      </c>
      <c r="AT124" s="59" t="s">
        <v>307</v>
      </c>
    </row>
    <row r="125" spans="1:46" x14ac:dyDescent="0.25">
      <c r="A125">
        <f>--SUBTOTAL(103,$B$8:B125)</f>
        <v>118</v>
      </c>
      <c r="B125" t="s">
        <v>253</v>
      </c>
      <c r="C125" t="s">
        <v>281</v>
      </c>
      <c r="D125" t="s">
        <v>289</v>
      </c>
      <c r="E125" t="s">
        <v>278</v>
      </c>
      <c r="F125" t="s">
        <v>274</v>
      </c>
      <c r="G125" s="52">
        <v>318.857056</v>
      </c>
      <c r="H125" s="53">
        <v>0</v>
      </c>
      <c r="I125" s="53">
        <v>267174</v>
      </c>
      <c r="J125" s="53">
        <v>187797</v>
      </c>
      <c r="K125" s="53">
        <v>454971</v>
      </c>
      <c r="L125" s="54">
        <v>7.6432772403100752E-3</v>
      </c>
      <c r="M125" s="54" t="s">
        <v>296</v>
      </c>
      <c r="N125" s="53">
        <v>1426.8807650284521</v>
      </c>
      <c r="O125" s="55">
        <v>163</v>
      </c>
      <c r="P125" s="56">
        <v>1</v>
      </c>
      <c r="Q125" s="57">
        <v>0.41276696756496567</v>
      </c>
      <c r="R125" s="53">
        <v>219770</v>
      </c>
      <c r="S125" s="56">
        <v>0.82257255571275645</v>
      </c>
      <c r="T125" s="58">
        <v>1.4432542088676293E-2</v>
      </c>
      <c r="U125" s="53">
        <v>4965</v>
      </c>
      <c r="V125" s="53">
        <v>161</v>
      </c>
      <c r="W125" s="53">
        <v>5126</v>
      </c>
      <c r="X125" s="58">
        <v>8.611414603091064E-5</v>
      </c>
      <c r="Y125" s="58" t="s">
        <v>300</v>
      </c>
      <c r="Z125" s="53">
        <v>16.076169253723524</v>
      </c>
      <c r="AA125" s="55">
        <v>7</v>
      </c>
      <c r="AB125" s="56">
        <v>1</v>
      </c>
      <c r="AC125" s="57">
        <v>3.1408505657432695E-2</v>
      </c>
      <c r="AD125" s="53">
        <v>3631</v>
      </c>
      <c r="AE125" s="56">
        <v>0.73131923464249748</v>
      </c>
      <c r="AF125" s="59">
        <v>10</v>
      </c>
      <c r="AG125" s="58">
        <v>0.94400805639476337</v>
      </c>
      <c r="AH125" s="53">
        <v>267174</v>
      </c>
      <c r="AI125" s="56">
        <v>0</v>
      </c>
      <c r="AJ125" s="56">
        <v>0</v>
      </c>
      <c r="AK125" s="56">
        <v>1</v>
      </c>
      <c r="AL125" s="56">
        <v>0</v>
      </c>
      <c r="AM125" s="56">
        <v>0</v>
      </c>
      <c r="AN125" s="56">
        <v>1</v>
      </c>
      <c r="AO125" s="58">
        <v>3.5266366502746597E-3</v>
      </c>
      <c r="AP125" s="58">
        <v>0</v>
      </c>
      <c r="AQ125" s="58">
        <v>1.1465603190428714E-3</v>
      </c>
      <c r="AR125" s="59" t="s">
        <v>311</v>
      </c>
      <c r="AS125" s="59" t="s">
        <v>315</v>
      </c>
      <c r="AT125" s="59" t="s">
        <v>309</v>
      </c>
    </row>
    <row r="126" spans="1:46" x14ac:dyDescent="0.25">
      <c r="A126">
        <f>--SUBTOTAL(103,$B$8:B126)</f>
        <v>119</v>
      </c>
      <c r="B126" t="s">
        <v>167</v>
      </c>
      <c r="C126" t="s">
        <v>280</v>
      </c>
      <c r="D126" t="s">
        <v>293</v>
      </c>
      <c r="E126" t="s">
        <v>278</v>
      </c>
      <c r="F126" t="s">
        <v>275</v>
      </c>
      <c r="G126" s="52">
        <v>1.260934</v>
      </c>
      <c r="H126" s="53">
        <v>0</v>
      </c>
      <c r="I126" s="53">
        <v>0</v>
      </c>
      <c r="J126" s="53">
        <v>0</v>
      </c>
      <c r="K126" s="53">
        <v>0</v>
      </c>
      <c r="L126" s="54">
        <v>0</v>
      </c>
      <c r="M126" s="54" t="s">
        <v>301</v>
      </c>
      <c r="N126" s="53">
        <v>0</v>
      </c>
      <c r="O126" s="55">
        <v>0</v>
      </c>
      <c r="P126" s="56">
        <v>0</v>
      </c>
      <c r="Q126" s="57">
        <v>0</v>
      </c>
      <c r="R126" s="53">
        <v>0</v>
      </c>
      <c r="S126" s="56">
        <v>0</v>
      </c>
      <c r="T126" s="58">
        <v>0</v>
      </c>
      <c r="U126" s="53">
        <v>76</v>
      </c>
      <c r="V126" s="53">
        <v>153</v>
      </c>
      <c r="W126" s="53">
        <v>229</v>
      </c>
      <c r="X126" s="58">
        <v>3.8470814360278064E-6</v>
      </c>
      <c r="Y126" s="58" t="s">
        <v>301</v>
      </c>
      <c r="Z126" s="53">
        <v>181.61140868594234</v>
      </c>
      <c r="AA126" s="55">
        <v>4</v>
      </c>
      <c r="AB126" s="56">
        <v>1</v>
      </c>
      <c r="AC126" s="57">
        <v>0.66812227074235808</v>
      </c>
      <c r="AD126" s="53">
        <v>30</v>
      </c>
      <c r="AE126" s="56">
        <v>0.39473684210526316</v>
      </c>
      <c r="AF126" s="59">
        <v>15</v>
      </c>
      <c r="AG126" s="58">
        <v>0</v>
      </c>
      <c r="AH126" s="53">
        <v>0</v>
      </c>
      <c r="AI126" s="56">
        <v>0</v>
      </c>
      <c r="AJ126" s="56">
        <v>0</v>
      </c>
      <c r="AK126" s="56">
        <v>0</v>
      </c>
      <c r="AL126" s="56">
        <v>0</v>
      </c>
      <c r="AM126" s="56">
        <v>0</v>
      </c>
      <c r="AN126" s="56">
        <v>0</v>
      </c>
      <c r="AO126" s="58">
        <v>0</v>
      </c>
      <c r="AP126" s="58">
        <v>0</v>
      </c>
      <c r="AQ126" s="58">
        <v>1.4955134596211366E-4</v>
      </c>
      <c r="AR126" s="59" t="s">
        <v>306</v>
      </c>
      <c r="AS126" s="59" t="s">
        <v>278</v>
      </c>
      <c r="AT126" s="59" t="s">
        <v>307</v>
      </c>
    </row>
    <row r="127" spans="1:46" x14ac:dyDescent="0.25">
      <c r="A127">
        <f>--SUBTOTAL(103,$B$8:B127)</f>
        <v>120</v>
      </c>
      <c r="B127" t="s">
        <v>232</v>
      </c>
      <c r="C127" t="s">
        <v>280</v>
      </c>
      <c r="D127" t="s">
        <v>290</v>
      </c>
      <c r="E127" t="s">
        <v>278</v>
      </c>
      <c r="F127" t="s">
        <v>270</v>
      </c>
      <c r="G127" s="52">
        <v>1.2677039999999999</v>
      </c>
      <c r="H127" s="53">
        <v>0</v>
      </c>
      <c r="I127" s="53">
        <v>496</v>
      </c>
      <c r="J127" s="53">
        <v>266</v>
      </c>
      <c r="K127" s="53">
        <v>762</v>
      </c>
      <c r="L127" s="54">
        <v>1.2801205477088161E-5</v>
      </c>
      <c r="M127" s="54" t="s">
        <v>301</v>
      </c>
      <c r="N127" s="53">
        <v>601.08668900626651</v>
      </c>
      <c r="O127" s="55">
        <v>7</v>
      </c>
      <c r="P127" s="56">
        <v>1</v>
      </c>
      <c r="Q127" s="57">
        <v>0.34908136482939633</v>
      </c>
      <c r="R127" s="53">
        <v>333</v>
      </c>
      <c r="S127" s="56">
        <v>0.6713709677419355</v>
      </c>
      <c r="T127" s="58">
        <v>0</v>
      </c>
      <c r="U127" s="53">
        <v>151</v>
      </c>
      <c r="V127" s="53">
        <v>131</v>
      </c>
      <c r="W127" s="53">
        <v>282</v>
      </c>
      <c r="X127" s="58">
        <v>4.737453995457823E-6</v>
      </c>
      <c r="Y127" s="58" t="s">
        <v>301</v>
      </c>
      <c r="Z127" s="53">
        <v>222.44940459287028</v>
      </c>
      <c r="AA127" s="55">
        <v>4</v>
      </c>
      <c r="AB127" s="56">
        <v>1</v>
      </c>
      <c r="AC127" s="57">
        <v>0.46453900709219859</v>
      </c>
      <c r="AD127" s="53">
        <v>35</v>
      </c>
      <c r="AE127" s="56">
        <v>0.23178807947019867</v>
      </c>
      <c r="AF127" s="59">
        <v>9</v>
      </c>
      <c r="AG127" s="58">
        <v>7.9470198675496692E-2</v>
      </c>
      <c r="AH127" s="53">
        <v>496</v>
      </c>
      <c r="AI127" s="56">
        <v>0.51262135922330099</v>
      </c>
      <c r="AJ127" s="56">
        <v>0.48737864077669901</v>
      </c>
      <c r="AK127" s="56">
        <v>0</v>
      </c>
      <c r="AL127" s="56">
        <v>1</v>
      </c>
      <c r="AM127" s="56">
        <v>0</v>
      </c>
      <c r="AN127" s="56">
        <v>0</v>
      </c>
      <c r="AO127" s="58">
        <v>0</v>
      </c>
      <c r="AP127" s="58">
        <v>6.1437898841239518E-4</v>
      </c>
      <c r="AQ127" s="58">
        <v>3.4895314057826522E-4</v>
      </c>
      <c r="AR127" s="59" t="s">
        <v>306</v>
      </c>
      <c r="AS127" s="59" t="s">
        <v>319</v>
      </c>
      <c r="AT127" s="59" t="s">
        <v>307</v>
      </c>
    </row>
    <row r="128" spans="1:46" x14ac:dyDescent="0.25">
      <c r="A128">
        <f>--SUBTOTAL(103,$B$8:B128)</f>
        <v>121</v>
      </c>
      <c r="B128" t="s">
        <v>125</v>
      </c>
      <c r="C128" t="s">
        <v>282</v>
      </c>
      <c r="D128" t="s">
        <v>290</v>
      </c>
      <c r="E128" t="s">
        <v>278</v>
      </c>
      <c r="F128" t="s">
        <v>271</v>
      </c>
      <c r="G128" s="52">
        <v>0.80367699999999997</v>
      </c>
      <c r="H128" s="53">
        <v>0</v>
      </c>
      <c r="I128" s="53">
        <v>7</v>
      </c>
      <c r="J128" s="53">
        <v>0</v>
      </c>
      <c r="K128" s="53">
        <v>7</v>
      </c>
      <c r="L128" s="54">
        <v>1.1759637577377575E-7</v>
      </c>
      <c r="M128" s="54" t="s">
        <v>301</v>
      </c>
      <c r="N128" s="53">
        <v>8.7099668150264353</v>
      </c>
      <c r="O128" s="55">
        <v>1</v>
      </c>
      <c r="P128" s="56">
        <v>1</v>
      </c>
      <c r="Q128" s="57">
        <v>0</v>
      </c>
      <c r="R128" s="53">
        <v>7</v>
      </c>
      <c r="S128" s="56">
        <v>1</v>
      </c>
      <c r="T128" s="58">
        <v>0</v>
      </c>
      <c r="U128" s="53">
        <v>700</v>
      </c>
      <c r="V128" s="53">
        <v>128</v>
      </c>
      <c r="W128" s="53">
        <v>828</v>
      </c>
      <c r="X128" s="58">
        <v>1.3909971305812331E-5</v>
      </c>
      <c r="Y128" s="58" t="s">
        <v>301</v>
      </c>
      <c r="Z128" s="53">
        <v>1030.2646461202698</v>
      </c>
      <c r="AA128" s="55">
        <v>4</v>
      </c>
      <c r="AB128" s="56">
        <v>1</v>
      </c>
      <c r="AC128" s="57">
        <v>0.15458937198067632</v>
      </c>
      <c r="AD128" s="53">
        <v>687</v>
      </c>
      <c r="AE128" s="56">
        <v>0.98142857142857143</v>
      </c>
      <c r="AF128" s="59">
        <v>11</v>
      </c>
      <c r="AG128" s="58">
        <v>0</v>
      </c>
      <c r="AH128" s="53">
        <v>7</v>
      </c>
      <c r="AI128" s="56">
        <v>0</v>
      </c>
      <c r="AJ128" s="56">
        <v>1</v>
      </c>
      <c r="AK128" s="56">
        <v>0</v>
      </c>
      <c r="AL128" s="56">
        <v>1</v>
      </c>
      <c r="AM128" s="56">
        <v>0</v>
      </c>
      <c r="AN128" s="56">
        <v>0</v>
      </c>
      <c r="AO128" s="58">
        <v>0</v>
      </c>
      <c r="AP128" s="58">
        <v>0</v>
      </c>
      <c r="AQ128" s="58">
        <v>1.2462612163509471E-4</v>
      </c>
      <c r="AR128" s="59" t="s">
        <v>306</v>
      </c>
      <c r="AS128" s="59" t="s">
        <v>278</v>
      </c>
      <c r="AT128" s="59" t="s">
        <v>307</v>
      </c>
    </row>
    <row r="129" spans="1:46" x14ac:dyDescent="0.25">
      <c r="A129">
        <f>--SUBTOTAL(103,$B$8:B129)</f>
        <v>122</v>
      </c>
      <c r="B129" t="s">
        <v>87</v>
      </c>
      <c r="C129" t="s">
        <v>281</v>
      </c>
      <c r="D129" t="s">
        <v>293</v>
      </c>
      <c r="E129" t="s">
        <v>278</v>
      </c>
      <c r="F129" t="s">
        <v>275</v>
      </c>
      <c r="G129" s="52">
        <v>4.9377550000000001</v>
      </c>
      <c r="H129" s="53">
        <v>0</v>
      </c>
      <c r="I129" s="53">
        <v>20701</v>
      </c>
      <c r="J129" s="53">
        <v>1736</v>
      </c>
      <c r="K129" s="53">
        <v>22437</v>
      </c>
      <c r="L129" s="54">
        <v>3.7692998331945805E-4</v>
      </c>
      <c r="M129" s="54" t="s">
        <v>297</v>
      </c>
      <c r="N129" s="53">
        <v>4543.9678558373189</v>
      </c>
      <c r="O129" s="55">
        <v>27</v>
      </c>
      <c r="P129" s="56">
        <v>1</v>
      </c>
      <c r="Q129" s="57">
        <v>7.7372197709141152E-2</v>
      </c>
      <c r="R129" s="53">
        <v>13874</v>
      </c>
      <c r="S129" s="56">
        <v>0.67020916863919622</v>
      </c>
      <c r="T129" s="58">
        <v>3.0095164484807497E-2</v>
      </c>
      <c r="U129" s="53">
        <v>409</v>
      </c>
      <c r="V129" s="53">
        <v>115</v>
      </c>
      <c r="W129" s="53">
        <v>524</v>
      </c>
      <c r="X129" s="58">
        <v>8.8029287007797848E-6</v>
      </c>
      <c r="Y129" s="58" t="s">
        <v>301</v>
      </c>
      <c r="Z129" s="53">
        <v>106.12110159374048</v>
      </c>
      <c r="AA129" s="55">
        <v>3</v>
      </c>
      <c r="AB129" s="56">
        <v>1</v>
      </c>
      <c r="AC129" s="57">
        <v>0.21946564885496184</v>
      </c>
      <c r="AD129" s="53">
        <v>253</v>
      </c>
      <c r="AE129" s="56">
        <v>0.61858190709046457</v>
      </c>
      <c r="AF129" s="59">
        <v>21</v>
      </c>
      <c r="AG129" s="58">
        <v>0</v>
      </c>
      <c r="AH129" s="53">
        <v>20701</v>
      </c>
      <c r="AI129" s="56">
        <v>0</v>
      </c>
      <c r="AJ129" s="56">
        <v>1</v>
      </c>
      <c r="AK129" s="56">
        <v>0</v>
      </c>
      <c r="AL129" s="56">
        <v>1</v>
      </c>
      <c r="AM129" s="56">
        <v>0</v>
      </c>
      <c r="AN129" s="56">
        <v>0</v>
      </c>
      <c r="AO129" s="58">
        <v>7.233563051735418E-4</v>
      </c>
      <c r="AP129" s="58">
        <v>0</v>
      </c>
      <c r="AQ129" s="58">
        <v>2.4925224327018941E-4</v>
      </c>
      <c r="AR129" s="59" t="s">
        <v>306</v>
      </c>
      <c r="AS129" s="59" t="s">
        <v>278</v>
      </c>
      <c r="AT129" s="59" t="s">
        <v>307</v>
      </c>
    </row>
    <row r="130" spans="1:46" x14ac:dyDescent="0.25">
      <c r="A130">
        <f>--SUBTOTAL(103,$B$8:B130)</f>
        <v>123</v>
      </c>
      <c r="B130" t="s">
        <v>148</v>
      </c>
      <c r="C130" t="s">
        <v>283</v>
      </c>
      <c r="D130" t="s">
        <v>290</v>
      </c>
      <c r="E130" t="s">
        <v>278</v>
      </c>
      <c r="F130" t="s">
        <v>270</v>
      </c>
      <c r="G130" s="52">
        <v>6.8940979999999996</v>
      </c>
      <c r="H130" s="53">
        <v>4500</v>
      </c>
      <c r="I130" s="53">
        <v>0</v>
      </c>
      <c r="J130" s="53">
        <v>0</v>
      </c>
      <c r="K130" s="53">
        <v>4500</v>
      </c>
      <c r="L130" s="54">
        <v>7.5597670140284412E-5</v>
      </c>
      <c r="M130" s="54" t="s">
        <v>298</v>
      </c>
      <c r="N130" s="53">
        <v>652.73223560210488</v>
      </c>
      <c r="O130" s="55">
        <v>0</v>
      </c>
      <c r="P130" s="56">
        <v>0</v>
      </c>
      <c r="Q130" s="57">
        <v>0</v>
      </c>
      <c r="R130" s="53">
        <v>0</v>
      </c>
      <c r="S130" s="56">
        <v>0</v>
      </c>
      <c r="T130" s="58">
        <v>0</v>
      </c>
      <c r="U130" s="53">
        <v>7471</v>
      </c>
      <c r="V130" s="53">
        <v>112</v>
      </c>
      <c r="W130" s="53">
        <v>12083</v>
      </c>
      <c r="X130" s="58">
        <v>2.0298814406779033E-4</v>
      </c>
      <c r="Y130" s="58" t="s">
        <v>300</v>
      </c>
      <c r="Z130" s="53">
        <v>1752.6585783956075</v>
      </c>
      <c r="AA130" s="55">
        <v>6</v>
      </c>
      <c r="AB130" s="56">
        <v>0.6275759331291898</v>
      </c>
      <c r="AC130" s="57">
        <v>1.4769879994725043E-2</v>
      </c>
      <c r="AD130" s="53">
        <v>7470</v>
      </c>
      <c r="AE130" s="56">
        <v>0.99986614910989158</v>
      </c>
      <c r="AF130" s="59">
        <v>23</v>
      </c>
      <c r="AG130" s="58">
        <v>0</v>
      </c>
      <c r="AH130" s="53">
        <v>0</v>
      </c>
      <c r="AI130" s="56">
        <v>0</v>
      </c>
      <c r="AJ130" s="56">
        <v>0</v>
      </c>
      <c r="AK130" s="56">
        <v>0</v>
      </c>
      <c r="AL130" s="56">
        <v>0</v>
      </c>
      <c r="AM130" s="56">
        <v>0</v>
      </c>
      <c r="AN130" s="56">
        <v>0</v>
      </c>
      <c r="AO130" s="58">
        <v>0</v>
      </c>
      <c r="AP130" s="58">
        <v>2.2448295923851763E-3</v>
      </c>
      <c r="AQ130" s="58">
        <v>1.0468594217347956E-3</v>
      </c>
      <c r="AR130" s="59" t="s">
        <v>311</v>
      </c>
      <c r="AS130" s="59" t="s">
        <v>304</v>
      </c>
      <c r="AT130" s="59" t="s">
        <v>307</v>
      </c>
    </row>
    <row r="131" spans="1:46" x14ac:dyDescent="0.25">
      <c r="A131">
        <f>--SUBTOTAL(103,$B$8:B131)</f>
        <v>124</v>
      </c>
      <c r="B131" t="s">
        <v>89</v>
      </c>
      <c r="C131" t="s">
        <v>286</v>
      </c>
      <c r="D131" t="s">
        <v>289</v>
      </c>
      <c r="E131" t="s">
        <v>278</v>
      </c>
      <c r="F131" t="s">
        <v>273</v>
      </c>
      <c r="G131" s="52">
        <v>4.2363999999999997</v>
      </c>
      <c r="H131" s="53">
        <v>0</v>
      </c>
      <c r="I131" s="53">
        <v>689</v>
      </c>
      <c r="J131" s="53">
        <v>80</v>
      </c>
      <c r="K131" s="53">
        <v>769</v>
      </c>
      <c r="L131" s="54">
        <v>1.2918801852861937E-5</v>
      </c>
      <c r="M131" s="54" t="s">
        <v>301</v>
      </c>
      <c r="N131" s="53">
        <v>181.52204702105561</v>
      </c>
      <c r="O131" s="55">
        <v>10</v>
      </c>
      <c r="P131" s="56">
        <v>1</v>
      </c>
      <c r="Q131" s="57">
        <v>0.10403120936280884</v>
      </c>
      <c r="R131" s="53">
        <v>611</v>
      </c>
      <c r="S131" s="56">
        <v>0.8867924528301887</v>
      </c>
      <c r="T131" s="58">
        <v>0.8737300435413643</v>
      </c>
      <c r="U131" s="53">
        <v>40115</v>
      </c>
      <c r="V131" s="53">
        <v>106</v>
      </c>
      <c r="W131" s="53">
        <v>40221</v>
      </c>
      <c r="X131" s="58">
        <v>6.756919757138621E-4</v>
      </c>
      <c r="Y131" s="58" t="s">
        <v>297</v>
      </c>
      <c r="Z131" s="53">
        <v>9494.1459729959406</v>
      </c>
      <c r="AA131" s="55">
        <v>19</v>
      </c>
      <c r="AB131" s="56">
        <v>1</v>
      </c>
      <c r="AC131" s="57">
        <v>2.6354391984286817E-3</v>
      </c>
      <c r="AD131" s="53">
        <v>40071</v>
      </c>
      <c r="AE131" s="56">
        <v>0.99890315343387759</v>
      </c>
      <c r="AF131" s="59">
        <v>23</v>
      </c>
      <c r="AG131" s="58">
        <v>0.980481116789231</v>
      </c>
      <c r="AH131" s="53">
        <v>689</v>
      </c>
      <c r="AI131" s="56">
        <v>0.15977961432506887</v>
      </c>
      <c r="AJ131" s="56">
        <v>0.84022038567493118</v>
      </c>
      <c r="AK131" s="56">
        <v>0</v>
      </c>
      <c r="AL131" s="56">
        <v>1</v>
      </c>
      <c r="AM131" s="56">
        <v>0</v>
      </c>
      <c r="AN131" s="56">
        <v>0</v>
      </c>
      <c r="AO131" s="58">
        <v>9.1857680843845631E-4</v>
      </c>
      <c r="AP131" s="58">
        <v>0</v>
      </c>
      <c r="AQ131" s="58">
        <v>4.7357926221335993E-4</v>
      </c>
      <c r="AR131" s="59" t="s">
        <v>306</v>
      </c>
      <c r="AS131" s="59" t="s">
        <v>278</v>
      </c>
      <c r="AT131" s="59" t="s">
        <v>318</v>
      </c>
    </row>
    <row r="132" spans="1:46" x14ac:dyDescent="0.25">
      <c r="A132">
        <f>--SUBTOTAL(103,$B$8:B132)</f>
        <v>125</v>
      </c>
      <c r="B132" t="s">
        <v>138</v>
      </c>
      <c r="C132" t="s">
        <v>286</v>
      </c>
      <c r="D132" t="s">
        <v>289</v>
      </c>
      <c r="E132" t="s">
        <v>278</v>
      </c>
      <c r="F132" t="s">
        <v>275</v>
      </c>
      <c r="G132" s="52">
        <v>61.336387000000002</v>
      </c>
      <c r="H132" s="53">
        <v>0</v>
      </c>
      <c r="I132" s="53">
        <v>93662</v>
      </c>
      <c r="J132" s="53">
        <v>45675</v>
      </c>
      <c r="K132" s="53">
        <v>139337</v>
      </c>
      <c r="L132" s="54">
        <v>2.3407894587415133E-3</v>
      </c>
      <c r="M132" s="54" t="s">
        <v>299</v>
      </c>
      <c r="N132" s="53">
        <v>2271.6858102515885</v>
      </c>
      <c r="O132" s="55">
        <v>90</v>
      </c>
      <c r="P132" s="56">
        <v>1</v>
      </c>
      <c r="Q132" s="57">
        <v>0.32780237840630988</v>
      </c>
      <c r="R132" s="53">
        <v>54417</v>
      </c>
      <c r="S132" s="56">
        <v>0.58099335909974159</v>
      </c>
      <c r="T132" s="58">
        <v>0</v>
      </c>
      <c r="U132" s="53">
        <v>58</v>
      </c>
      <c r="V132" s="53">
        <v>98</v>
      </c>
      <c r="W132" s="53">
        <v>156</v>
      </c>
      <c r="X132" s="58">
        <v>2.6207192315298595E-6</v>
      </c>
      <c r="Y132" s="58" t="s">
        <v>301</v>
      </c>
      <c r="Z132" s="53">
        <v>2.5433516323679122</v>
      </c>
      <c r="AA132" s="55">
        <v>4</v>
      </c>
      <c r="AB132" s="56">
        <v>1</v>
      </c>
      <c r="AC132" s="57">
        <v>0.62820512820512819</v>
      </c>
      <c r="AD132" s="53">
        <v>51</v>
      </c>
      <c r="AE132" s="56">
        <v>0.87931034482758619</v>
      </c>
      <c r="AF132" s="59">
        <v>21</v>
      </c>
      <c r="AG132" s="58">
        <v>0.1206896551724138</v>
      </c>
      <c r="AH132" s="53">
        <v>93662</v>
      </c>
      <c r="AI132" s="56">
        <v>0</v>
      </c>
      <c r="AJ132" s="56">
        <v>1</v>
      </c>
      <c r="AK132" s="56">
        <v>0</v>
      </c>
      <c r="AL132" s="56">
        <v>1</v>
      </c>
      <c r="AM132" s="56">
        <v>0</v>
      </c>
      <c r="AN132" s="56">
        <v>0</v>
      </c>
      <c r="AO132" s="58">
        <v>0</v>
      </c>
      <c r="AP132" s="58">
        <v>0</v>
      </c>
      <c r="AQ132" s="58">
        <v>2.1684945164506478E-3</v>
      </c>
      <c r="AR132" s="59" t="s">
        <v>311</v>
      </c>
      <c r="AS132" s="59" t="s">
        <v>315</v>
      </c>
      <c r="AT132" s="59" t="s">
        <v>314</v>
      </c>
    </row>
    <row r="133" spans="1:46" x14ac:dyDescent="0.25">
      <c r="A133">
        <f>--SUBTOTAL(103,$B$8:B133)</f>
        <v>126</v>
      </c>
      <c r="B133" t="s">
        <v>113</v>
      </c>
      <c r="C133" t="s">
        <v>280</v>
      </c>
      <c r="D133" t="s">
        <v>293</v>
      </c>
      <c r="E133" t="s">
        <v>278</v>
      </c>
      <c r="F133" t="s">
        <v>271</v>
      </c>
      <c r="G133" s="52">
        <v>1.7112940000000001</v>
      </c>
      <c r="H133" s="53">
        <v>0</v>
      </c>
      <c r="I133" s="53">
        <v>992</v>
      </c>
      <c r="J133" s="53">
        <v>1869</v>
      </c>
      <c r="K133" s="53">
        <v>2861</v>
      </c>
      <c r="L133" s="54">
        <v>4.8063318726967491E-5</v>
      </c>
      <c r="M133" s="54" t="s">
        <v>298</v>
      </c>
      <c r="N133" s="53">
        <v>1671.834296152502</v>
      </c>
      <c r="O133" s="55">
        <v>10</v>
      </c>
      <c r="P133" s="56">
        <v>1</v>
      </c>
      <c r="Q133" s="57">
        <v>0.65326808808109049</v>
      </c>
      <c r="R133" s="53">
        <v>977</v>
      </c>
      <c r="S133" s="56">
        <v>0.9848790322580645</v>
      </c>
      <c r="T133" s="58">
        <v>0.19052419354838709</v>
      </c>
      <c r="U133" s="53">
        <v>154</v>
      </c>
      <c r="V133" s="53">
        <v>97</v>
      </c>
      <c r="W133" s="53">
        <v>251</v>
      </c>
      <c r="X133" s="58">
        <v>4.2166700456025304E-6</v>
      </c>
      <c r="Y133" s="58" t="s">
        <v>301</v>
      </c>
      <c r="Z133" s="53">
        <v>146.67263485993638</v>
      </c>
      <c r="AA133" s="55">
        <v>5</v>
      </c>
      <c r="AB133" s="56">
        <v>1</v>
      </c>
      <c r="AC133" s="57">
        <v>0.38645418326693226</v>
      </c>
      <c r="AD133" s="53">
        <v>134</v>
      </c>
      <c r="AE133" s="56">
        <v>0.87012987012987009</v>
      </c>
      <c r="AF133" s="59">
        <v>21</v>
      </c>
      <c r="AG133" s="58">
        <v>0</v>
      </c>
      <c r="AH133" s="53">
        <v>992</v>
      </c>
      <c r="AI133" s="56">
        <v>0</v>
      </c>
      <c r="AJ133" s="56">
        <v>0.99901283316880551</v>
      </c>
      <c r="AK133" s="56">
        <v>9.871668311944718E-4</v>
      </c>
      <c r="AL133" s="56">
        <v>0.99901283316880551</v>
      </c>
      <c r="AM133" s="56">
        <v>0</v>
      </c>
      <c r="AN133" s="56">
        <v>9.871668311944718E-4</v>
      </c>
      <c r="AO133" s="58">
        <v>0</v>
      </c>
      <c r="AP133" s="58">
        <v>0</v>
      </c>
      <c r="AQ133" s="58">
        <v>7.4775672981056829E-5</v>
      </c>
      <c r="AR133" s="59" t="s">
        <v>306</v>
      </c>
      <c r="AS133" s="59" t="s">
        <v>278</v>
      </c>
      <c r="AT133" s="59" t="s">
        <v>307</v>
      </c>
    </row>
    <row r="134" spans="1:46" x14ac:dyDescent="0.25">
      <c r="A134">
        <f>--SUBTOTAL(103,$B$8:B134)</f>
        <v>127</v>
      </c>
      <c r="B134" t="s">
        <v>56</v>
      </c>
      <c r="C134" t="s">
        <v>284</v>
      </c>
      <c r="D134" t="s">
        <v>289</v>
      </c>
      <c r="E134" t="s">
        <v>278</v>
      </c>
      <c r="F134" t="s">
        <v>272</v>
      </c>
      <c r="G134" s="52">
        <v>1.3441110000000001</v>
      </c>
      <c r="H134" s="53">
        <v>0</v>
      </c>
      <c r="I134" s="53">
        <v>310</v>
      </c>
      <c r="J134" s="53">
        <v>39</v>
      </c>
      <c r="K134" s="53">
        <v>349</v>
      </c>
      <c r="L134" s="54">
        <v>5.863019306435391E-6</v>
      </c>
      <c r="M134" s="54" t="s">
        <v>301</v>
      </c>
      <c r="N134" s="53">
        <v>259.65117464257042</v>
      </c>
      <c r="O134" s="55">
        <v>2</v>
      </c>
      <c r="P134" s="56">
        <v>1</v>
      </c>
      <c r="Q134" s="57">
        <v>0.11174785100286533</v>
      </c>
      <c r="R134" s="53">
        <v>199</v>
      </c>
      <c r="S134" s="56">
        <v>0.64193548387096777</v>
      </c>
      <c r="T134" s="58">
        <v>0</v>
      </c>
      <c r="U134" s="53">
        <v>334</v>
      </c>
      <c r="V134" s="53">
        <v>95</v>
      </c>
      <c r="W134" s="53">
        <v>429</v>
      </c>
      <c r="X134" s="58">
        <v>7.2069778867071144E-6</v>
      </c>
      <c r="Y134" s="58" t="s">
        <v>301</v>
      </c>
      <c r="Z134" s="53">
        <v>319.17006854344618</v>
      </c>
      <c r="AA134" s="55">
        <v>8</v>
      </c>
      <c r="AB134" s="56">
        <v>1</v>
      </c>
      <c r="AC134" s="57">
        <v>0.22144522144522144</v>
      </c>
      <c r="AD134" s="53">
        <v>187</v>
      </c>
      <c r="AE134" s="56">
        <v>0.55988023952095811</v>
      </c>
      <c r="AF134" s="59">
        <v>25</v>
      </c>
      <c r="AG134" s="58">
        <v>0</v>
      </c>
      <c r="AH134" s="53">
        <v>310</v>
      </c>
      <c r="AI134" s="56">
        <v>0</v>
      </c>
      <c r="AJ134" s="56">
        <v>1</v>
      </c>
      <c r="AK134" s="56">
        <v>0</v>
      </c>
      <c r="AL134" s="56">
        <v>1</v>
      </c>
      <c r="AM134" s="56">
        <v>0</v>
      </c>
      <c r="AN134" s="56">
        <v>0</v>
      </c>
      <c r="AO134" s="58">
        <v>0</v>
      </c>
      <c r="AP134" s="58">
        <v>0</v>
      </c>
      <c r="AQ134" s="58">
        <v>2.9910269192422732E-4</v>
      </c>
      <c r="AR134" s="59" t="s">
        <v>306</v>
      </c>
      <c r="AS134" s="59" t="s">
        <v>278</v>
      </c>
      <c r="AT134" s="59" t="s">
        <v>307</v>
      </c>
    </row>
    <row r="135" spans="1:46" x14ac:dyDescent="0.25">
      <c r="A135">
        <f>--SUBTOTAL(103,$B$8:B135)</f>
        <v>128</v>
      </c>
      <c r="B135" t="s">
        <v>49</v>
      </c>
      <c r="C135" t="s">
        <v>282</v>
      </c>
      <c r="D135" t="s">
        <v>293</v>
      </c>
      <c r="E135" t="s">
        <v>278</v>
      </c>
      <c r="F135" t="s">
        <v>275</v>
      </c>
      <c r="G135" s="52">
        <v>41.803125000000001</v>
      </c>
      <c r="H135" s="53">
        <v>0</v>
      </c>
      <c r="I135" s="53">
        <v>3433</v>
      </c>
      <c r="J135" s="53">
        <v>816</v>
      </c>
      <c r="K135" s="53">
        <v>4249</v>
      </c>
      <c r="L135" s="54">
        <v>7.1381000094681885E-5</v>
      </c>
      <c r="M135" s="54" t="s">
        <v>298</v>
      </c>
      <c r="N135" s="53">
        <v>101.64311878597593</v>
      </c>
      <c r="O135" s="55">
        <v>46</v>
      </c>
      <c r="P135" s="56">
        <v>1</v>
      </c>
      <c r="Q135" s="57">
        <v>0.19204518710284774</v>
      </c>
      <c r="R135" s="53">
        <v>2945</v>
      </c>
      <c r="S135" s="56">
        <v>0.85785027672589576</v>
      </c>
      <c r="T135" s="58">
        <v>1.2816778327993009E-2</v>
      </c>
      <c r="U135" s="53">
        <v>301</v>
      </c>
      <c r="V135" s="53">
        <v>92</v>
      </c>
      <c r="W135" s="53">
        <v>393</v>
      </c>
      <c r="X135" s="58">
        <v>6.6021965255848391E-6</v>
      </c>
      <c r="Y135" s="58" t="s">
        <v>301</v>
      </c>
      <c r="Z135" s="53">
        <v>9.4012110338640955</v>
      </c>
      <c r="AA135" s="55">
        <v>4</v>
      </c>
      <c r="AB135" s="56">
        <v>1</v>
      </c>
      <c r="AC135" s="57">
        <v>0.2340966921119593</v>
      </c>
      <c r="AD135" s="53">
        <v>301</v>
      </c>
      <c r="AE135" s="56">
        <v>1</v>
      </c>
      <c r="AF135" s="59">
        <v>21</v>
      </c>
      <c r="AG135" s="58">
        <v>3.6544850498338874E-2</v>
      </c>
      <c r="AH135" s="53">
        <v>3433</v>
      </c>
      <c r="AI135" s="56">
        <v>0</v>
      </c>
      <c r="AJ135" s="56">
        <v>1</v>
      </c>
      <c r="AK135" s="56">
        <v>0</v>
      </c>
      <c r="AL135" s="56">
        <v>1</v>
      </c>
      <c r="AM135" s="56">
        <v>0</v>
      </c>
      <c r="AN135" s="56">
        <v>0</v>
      </c>
      <c r="AO135" s="58">
        <v>1.3387384004949106E-3</v>
      </c>
      <c r="AP135" s="58">
        <v>0</v>
      </c>
      <c r="AQ135" s="58">
        <v>4.9850448654037882E-4</v>
      </c>
      <c r="AR135" s="59" t="s">
        <v>306</v>
      </c>
      <c r="AS135" s="59" t="s">
        <v>304</v>
      </c>
      <c r="AT135" s="59" t="s">
        <v>307</v>
      </c>
    </row>
    <row r="136" spans="1:46" x14ac:dyDescent="0.25">
      <c r="A136">
        <f>--SUBTOTAL(103,$B$8:B136)</f>
        <v>129</v>
      </c>
      <c r="B136" t="s">
        <v>93</v>
      </c>
      <c r="C136" t="s">
        <v>286</v>
      </c>
      <c r="D136" t="s">
        <v>289</v>
      </c>
      <c r="E136" t="s">
        <v>278</v>
      </c>
      <c r="F136" t="s">
        <v>274</v>
      </c>
      <c r="G136" s="52">
        <v>10.510566000000001</v>
      </c>
      <c r="H136" s="53">
        <v>0</v>
      </c>
      <c r="I136" s="53">
        <v>3079</v>
      </c>
      <c r="J136" s="53">
        <v>429</v>
      </c>
      <c r="K136" s="53">
        <v>3508</v>
      </c>
      <c r="L136" s="54">
        <v>5.8932583744915047E-5</v>
      </c>
      <c r="M136" s="54" t="s">
        <v>298</v>
      </c>
      <c r="N136" s="53">
        <v>333.75938079833185</v>
      </c>
      <c r="O136" s="55">
        <v>41</v>
      </c>
      <c r="P136" s="56">
        <v>1</v>
      </c>
      <c r="Q136" s="57">
        <v>0.12229190421892816</v>
      </c>
      <c r="R136" s="53">
        <v>2081</v>
      </c>
      <c r="S136" s="56">
        <v>0.67586878856771682</v>
      </c>
      <c r="T136" s="58">
        <v>0</v>
      </c>
      <c r="U136" s="53">
        <v>1321</v>
      </c>
      <c r="V136" s="53">
        <v>89</v>
      </c>
      <c r="W136" s="53">
        <v>1410</v>
      </c>
      <c r="X136" s="58">
        <v>2.3687269977289116E-5</v>
      </c>
      <c r="Y136" s="58" t="s">
        <v>298</v>
      </c>
      <c r="Z136" s="53">
        <v>134.15072033228276</v>
      </c>
      <c r="AA136" s="55">
        <v>7</v>
      </c>
      <c r="AB136" s="56">
        <v>1</v>
      </c>
      <c r="AC136" s="57">
        <v>6.3120567375886519E-2</v>
      </c>
      <c r="AD136" s="53">
        <v>538</v>
      </c>
      <c r="AE136" s="56">
        <v>0.40726722180166541</v>
      </c>
      <c r="AF136" s="59">
        <v>14</v>
      </c>
      <c r="AG136" s="58">
        <v>0.65026495079485236</v>
      </c>
      <c r="AH136" s="53">
        <v>3079</v>
      </c>
      <c r="AI136" s="56">
        <v>0</v>
      </c>
      <c r="AJ136" s="56">
        <v>1</v>
      </c>
      <c r="AK136" s="56">
        <v>0</v>
      </c>
      <c r="AL136" s="56">
        <v>1</v>
      </c>
      <c r="AM136" s="56">
        <v>0</v>
      </c>
      <c r="AN136" s="56">
        <v>0</v>
      </c>
      <c r="AO136" s="58">
        <v>0</v>
      </c>
      <c r="AP136" s="58">
        <v>0</v>
      </c>
      <c r="AQ136" s="58">
        <v>2.4925224327018942E-5</v>
      </c>
      <c r="AR136" s="59" t="s">
        <v>306</v>
      </c>
      <c r="AS136" s="59" t="s">
        <v>278</v>
      </c>
      <c r="AT136" s="59" t="s">
        <v>307</v>
      </c>
    </row>
    <row r="137" spans="1:46" x14ac:dyDescent="0.25">
      <c r="A137">
        <f>--SUBTOTAL(103,$B$8:B137)</f>
        <v>130</v>
      </c>
      <c r="B137" t="s">
        <v>81</v>
      </c>
      <c r="C137" t="s">
        <v>282</v>
      </c>
      <c r="D137" t="s">
        <v>289</v>
      </c>
      <c r="E137" t="s">
        <v>278</v>
      </c>
      <c r="F137" t="s">
        <v>275</v>
      </c>
      <c r="G137" s="52">
        <v>17.772870999999999</v>
      </c>
      <c r="H137" s="53">
        <v>0</v>
      </c>
      <c r="I137" s="53">
        <v>1749</v>
      </c>
      <c r="J137" s="53">
        <v>541</v>
      </c>
      <c r="K137" s="53">
        <v>2290</v>
      </c>
      <c r="L137" s="54">
        <v>3.8470814360278067E-5</v>
      </c>
      <c r="M137" s="54" t="s">
        <v>298</v>
      </c>
      <c r="N137" s="53">
        <v>128.84806287065271</v>
      </c>
      <c r="O137" s="55">
        <v>11</v>
      </c>
      <c r="P137" s="56">
        <v>1</v>
      </c>
      <c r="Q137" s="57">
        <v>0.23624454148471616</v>
      </c>
      <c r="R137" s="53">
        <v>1648</v>
      </c>
      <c r="S137" s="56">
        <v>0.94225271583762149</v>
      </c>
      <c r="T137" s="58">
        <v>6.7467124070897652E-2</v>
      </c>
      <c r="U137" s="53">
        <v>571</v>
      </c>
      <c r="V137" s="53">
        <v>84</v>
      </c>
      <c r="W137" s="53">
        <v>655</v>
      </c>
      <c r="X137" s="58">
        <v>1.1003660875974731E-5</v>
      </c>
      <c r="Y137" s="58" t="s">
        <v>301</v>
      </c>
      <c r="Z137" s="53">
        <v>36.853921912784941</v>
      </c>
      <c r="AA137" s="55">
        <v>13</v>
      </c>
      <c r="AB137" s="56">
        <v>1</v>
      </c>
      <c r="AC137" s="57">
        <v>0.12824427480916031</v>
      </c>
      <c r="AD137" s="53">
        <v>555</v>
      </c>
      <c r="AE137" s="56">
        <v>0.97197898423817863</v>
      </c>
      <c r="AF137" s="59">
        <v>9</v>
      </c>
      <c r="AG137" s="58">
        <v>7.7057793345008757E-2</v>
      </c>
      <c r="AH137" s="53">
        <v>1749</v>
      </c>
      <c r="AI137" s="56">
        <v>0</v>
      </c>
      <c r="AJ137" s="56">
        <v>1</v>
      </c>
      <c r="AK137" s="56">
        <v>0</v>
      </c>
      <c r="AL137" s="56">
        <v>1</v>
      </c>
      <c r="AM137" s="56">
        <v>0</v>
      </c>
      <c r="AN137" s="56">
        <v>0</v>
      </c>
      <c r="AO137" s="58">
        <v>0</v>
      </c>
      <c r="AP137" s="58">
        <v>0</v>
      </c>
      <c r="AQ137" s="58">
        <v>1.8943170488534397E-3</v>
      </c>
      <c r="AR137" s="59" t="s">
        <v>311</v>
      </c>
      <c r="AS137" s="59" t="s">
        <v>315</v>
      </c>
      <c r="AT137" s="59" t="s">
        <v>307</v>
      </c>
    </row>
    <row r="138" spans="1:46" x14ac:dyDescent="0.25">
      <c r="A138">
        <f>--SUBTOTAL(103,$B$8:B138)</f>
        <v>131</v>
      </c>
      <c r="B138" t="s">
        <v>242</v>
      </c>
      <c r="C138" t="s">
        <v>288</v>
      </c>
      <c r="D138" t="s">
        <v>293</v>
      </c>
      <c r="E138" t="s">
        <v>278</v>
      </c>
      <c r="F138" t="s">
        <v>278</v>
      </c>
      <c r="G138" s="52">
        <v>0.105782</v>
      </c>
      <c r="H138" s="53">
        <v>0</v>
      </c>
      <c r="I138" s="53">
        <v>0</v>
      </c>
      <c r="J138" s="53">
        <v>0</v>
      </c>
      <c r="K138" s="53">
        <v>0</v>
      </c>
      <c r="L138" s="54">
        <v>0</v>
      </c>
      <c r="M138" s="54" t="s">
        <v>301</v>
      </c>
      <c r="N138" s="53">
        <v>0</v>
      </c>
      <c r="O138" s="55">
        <v>0</v>
      </c>
      <c r="P138" s="56">
        <v>0</v>
      </c>
      <c r="Q138" s="57">
        <v>0</v>
      </c>
      <c r="R138" s="53">
        <v>0</v>
      </c>
      <c r="S138" s="56">
        <v>0</v>
      </c>
      <c r="T138" s="58">
        <v>0</v>
      </c>
      <c r="U138" s="53">
        <v>19</v>
      </c>
      <c r="V138" s="53">
        <v>82</v>
      </c>
      <c r="W138" s="53">
        <v>101</v>
      </c>
      <c r="X138" s="58">
        <v>1.6967477075930501E-6</v>
      </c>
      <c r="Y138" s="58" t="s">
        <v>301</v>
      </c>
      <c r="Z138" s="53">
        <v>954.79382125503389</v>
      </c>
      <c r="AA138" s="55">
        <v>1</v>
      </c>
      <c r="AB138" s="56">
        <v>1</v>
      </c>
      <c r="AC138" s="57">
        <v>0.81188118811881194</v>
      </c>
      <c r="AD138" s="53">
        <v>7</v>
      </c>
      <c r="AE138" s="56">
        <v>0.36842105263157893</v>
      </c>
      <c r="AF138" s="59">
        <v>13</v>
      </c>
      <c r="AG138" s="58">
        <v>0</v>
      </c>
      <c r="AH138" s="53">
        <v>0</v>
      </c>
      <c r="AI138" s="56">
        <v>0</v>
      </c>
      <c r="AJ138" s="56">
        <v>0</v>
      </c>
      <c r="AK138" s="56">
        <v>0</v>
      </c>
      <c r="AL138" s="56">
        <v>0</v>
      </c>
      <c r="AM138" s="56">
        <v>0</v>
      </c>
      <c r="AN138" s="56">
        <v>0</v>
      </c>
      <c r="AO138" s="58">
        <v>0</v>
      </c>
      <c r="AP138" s="58">
        <v>0</v>
      </c>
      <c r="AQ138" s="58">
        <v>3.9381854436689933E-3</v>
      </c>
      <c r="AR138" s="59" t="s">
        <v>311</v>
      </c>
      <c r="AS138" s="59" t="s">
        <v>315</v>
      </c>
      <c r="AT138" s="59" t="s">
        <v>321</v>
      </c>
    </row>
    <row r="139" spans="1:46" x14ac:dyDescent="0.25">
      <c r="A139">
        <f>--SUBTOTAL(103,$B$8:B139)</f>
        <v>132</v>
      </c>
      <c r="B139" t="s">
        <v>136</v>
      </c>
      <c r="C139" t="s">
        <v>286</v>
      </c>
      <c r="D139" t="s">
        <v>289</v>
      </c>
      <c r="E139" t="s">
        <v>278</v>
      </c>
      <c r="F139" t="s">
        <v>276</v>
      </c>
      <c r="G139" s="52">
        <v>4.6127190000000002</v>
      </c>
      <c r="H139" s="53">
        <v>0</v>
      </c>
      <c r="I139" s="53">
        <v>5797</v>
      </c>
      <c r="J139" s="53">
        <v>4563</v>
      </c>
      <c r="K139" s="53">
        <v>10360</v>
      </c>
      <c r="L139" s="54">
        <v>1.7404263614518811E-4</v>
      </c>
      <c r="M139" s="54" t="s">
        <v>300</v>
      </c>
      <c r="N139" s="53">
        <v>2245.9638230726823</v>
      </c>
      <c r="O139" s="55">
        <v>76</v>
      </c>
      <c r="P139" s="56">
        <v>1</v>
      </c>
      <c r="Q139" s="57">
        <v>0.44044401544401546</v>
      </c>
      <c r="R139" s="53">
        <v>4314</v>
      </c>
      <c r="S139" s="56">
        <v>0.74417802311540449</v>
      </c>
      <c r="T139" s="58">
        <v>0</v>
      </c>
      <c r="U139" s="53">
        <v>7</v>
      </c>
      <c r="V139" s="53">
        <v>81</v>
      </c>
      <c r="W139" s="53">
        <v>88</v>
      </c>
      <c r="X139" s="58">
        <v>1.4783544382988953E-6</v>
      </c>
      <c r="Y139" s="58" t="s">
        <v>301</v>
      </c>
      <c r="Z139" s="53">
        <v>19.077684983628959</v>
      </c>
      <c r="AA139" s="55">
        <v>1</v>
      </c>
      <c r="AB139" s="56">
        <v>1</v>
      </c>
      <c r="AC139" s="57">
        <v>0.92045454545454541</v>
      </c>
      <c r="AD139" s="53">
        <v>7</v>
      </c>
      <c r="AE139" s="56">
        <v>1</v>
      </c>
      <c r="AF139" s="59">
        <v>15</v>
      </c>
      <c r="AG139" s="58">
        <v>0</v>
      </c>
      <c r="AH139" s="53">
        <v>5797</v>
      </c>
      <c r="AI139" s="56">
        <v>0</v>
      </c>
      <c r="AJ139" s="56">
        <v>1</v>
      </c>
      <c r="AK139" s="56">
        <v>0</v>
      </c>
      <c r="AL139" s="56">
        <v>1</v>
      </c>
      <c r="AM139" s="56">
        <v>0</v>
      </c>
      <c r="AN139" s="56">
        <v>0</v>
      </c>
      <c r="AO139" s="58">
        <v>0</v>
      </c>
      <c r="AP139" s="58">
        <v>0</v>
      </c>
      <c r="AQ139" s="58">
        <v>0</v>
      </c>
      <c r="AR139" s="59" t="s">
        <v>306</v>
      </c>
      <c r="AS139" s="59" t="s">
        <v>278</v>
      </c>
      <c r="AT139" s="59" t="s">
        <v>307</v>
      </c>
    </row>
    <row r="140" spans="1:46" x14ac:dyDescent="0.25">
      <c r="A140">
        <f>--SUBTOTAL(103,$B$8:B140)</f>
        <v>133</v>
      </c>
      <c r="B140" t="s">
        <v>61</v>
      </c>
      <c r="C140" t="s">
        <v>281</v>
      </c>
      <c r="D140" t="s">
        <v>293</v>
      </c>
      <c r="E140" t="s">
        <v>278</v>
      </c>
      <c r="F140" t="s">
        <v>272</v>
      </c>
      <c r="G140" s="52">
        <v>0.339758</v>
      </c>
      <c r="H140" s="53">
        <v>0</v>
      </c>
      <c r="I140" s="53">
        <v>10</v>
      </c>
      <c r="J140" s="53">
        <v>114</v>
      </c>
      <c r="K140" s="53">
        <v>124</v>
      </c>
      <c r="L140" s="54">
        <v>2.0831357994211706E-6</v>
      </c>
      <c r="M140" s="54" t="s">
        <v>301</v>
      </c>
      <c r="N140" s="53">
        <v>364.96565202291043</v>
      </c>
      <c r="O140" s="55">
        <v>1</v>
      </c>
      <c r="P140" s="56">
        <v>1</v>
      </c>
      <c r="Q140" s="57">
        <v>0.91935483870967738</v>
      </c>
      <c r="R140" s="53">
        <v>10</v>
      </c>
      <c r="S140" s="56">
        <v>1</v>
      </c>
      <c r="T140" s="58">
        <v>0</v>
      </c>
      <c r="U140" s="53">
        <v>42</v>
      </c>
      <c r="V140" s="53">
        <v>78</v>
      </c>
      <c r="W140" s="53">
        <v>120</v>
      </c>
      <c r="X140" s="58">
        <v>2.0159378704075842E-6</v>
      </c>
      <c r="Y140" s="58" t="s">
        <v>301</v>
      </c>
      <c r="Z140" s="53">
        <v>353.19256647378427</v>
      </c>
      <c r="AA140" s="55">
        <v>2</v>
      </c>
      <c r="AB140" s="56">
        <v>1</v>
      </c>
      <c r="AC140" s="57">
        <v>0.65</v>
      </c>
      <c r="AD140" s="53">
        <v>29</v>
      </c>
      <c r="AE140" s="56">
        <v>0.69047619047619047</v>
      </c>
      <c r="AF140" s="59">
        <v>12</v>
      </c>
      <c r="AG140" s="58">
        <v>0</v>
      </c>
      <c r="AH140" s="53">
        <v>10</v>
      </c>
      <c r="AI140" s="56">
        <v>0</v>
      </c>
      <c r="AJ140" s="56">
        <v>1</v>
      </c>
      <c r="AK140" s="56">
        <v>0</v>
      </c>
      <c r="AL140" s="56">
        <v>0</v>
      </c>
      <c r="AM140" s="56">
        <v>0</v>
      </c>
      <c r="AN140" s="56">
        <v>1</v>
      </c>
      <c r="AO140" s="58">
        <v>0</v>
      </c>
      <c r="AP140" s="58">
        <v>0</v>
      </c>
      <c r="AQ140" s="58">
        <v>4.9850448654037884E-5</v>
      </c>
      <c r="AR140" s="59" t="s">
        <v>306</v>
      </c>
      <c r="AS140" s="59" t="s">
        <v>278</v>
      </c>
      <c r="AT140" s="59" t="s">
        <v>307</v>
      </c>
    </row>
    <row r="141" spans="1:46" x14ac:dyDescent="0.25">
      <c r="A141">
        <f>--SUBTOTAL(103,$B$8:B141)</f>
        <v>134</v>
      </c>
      <c r="B141" t="s">
        <v>252</v>
      </c>
      <c r="C141" t="s">
        <v>286</v>
      </c>
      <c r="D141" t="s">
        <v>289</v>
      </c>
      <c r="E141" t="s">
        <v>278</v>
      </c>
      <c r="F141" t="s">
        <v>274</v>
      </c>
      <c r="G141" s="52">
        <v>64.510375999999994</v>
      </c>
      <c r="H141" s="53">
        <v>0</v>
      </c>
      <c r="I141" s="53">
        <v>117093</v>
      </c>
      <c r="J141" s="53">
        <v>36294</v>
      </c>
      <c r="K141" s="53">
        <v>153387</v>
      </c>
      <c r="L141" s="54">
        <v>2.5768221844017346E-3</v>
      </c>
      <c r="M141" s="54" t="s">
        <v>299</v>
      </c>
      <c r="N141" s="53">
        <v>2377.7105252029537</v>
      </c>
      <c r="O141" s="55">
        <v>114</v>
      </c>
      <c r="P141" s="56">
        <v>1</v>
      </c>
      <c r="Q141" s="57">
        <v>0.23661718398560505</v>
      </c>
      <c r="R141" s="53">
        <v>105999</v>
      </c>
      <c r="S141" s="56">
        <v>0.90525479746867876</v>
      </c>
      <c r="T141" s="58">
        <v>0</v>
      </c>
      <c r="U141" s="53">
        <v>132</v>
      </c>
      <c r="V141" s="53">
        <v>78</v>
      </c>
      <c r="W141" s="53">
        <v>210</v>
      </c>
      <c r="X141" s="58">
        <v>3.5278912732132724E-6</v>
      </c>
      <c r="Y141" s="58" t="s">
        <v>301</v>
      </c>
      <c r="Z141" s="53">
        <v>3.2552902807449149</v>
      </c>
      <c r="AA141" s="55">
        <v>4</v>
      </c>
      <c r="AB141" s="56">
        <v>1</v>
      </c>
      <c r="AC141" s="57">
        <v>0.37142857142857144</v>
      </c>
      <c r="AD141" s="53">
        <v>126</v>
      </c>
      <c r="AE141" s="56">
        <v>0.95454545454545459</v>
      </c>
      <c r="AF141" s="59">
        <v>21</v>
      </c>
      <c r="AG141" s="58">
        <v>0</v>
      </c>
      <c r="AH141" s="53">
        <v>117093</v>
      </c>
      <c r="AI141" s="56">
        <v>0</v>
      </c>
      <c r="AJ141" s="56">
        <v>0</v>
      </c>
      <c r="AK141" s="56">
        <v>1</v>
      </c>
      <c r="AL141" s="56">
        <v>1</v>
      </c>
      <c r="AM141" s="56">
        <v>0</v>
      </c>
      <c r="AN141" s="56">
        <v>0</v>
      </c>
      <c r="AO141" s="58">
        <v>0</v>
      </c>
      <c r="AP141" s="58">
        <v>0</v>
      </c>
      <c r="AQ141" s="58">
        <v>1.9940179461615153E-4</v>
      </c>
      <c r="AR141" s="59" t="s">
        <v>306</v>
      </c>
      <c r="AS141" s="59" t="s">
        <v>278</v>
      </c>
      <c r="AT141" s="59" t="s">
        <v>313</v>
      </c>
    </row>
    <row r="142" spans="1:46" x14ac:dyDescent="0.25">
      <c r="A142">
        <f>--SUBTOTAL(103,$B$8:B142)</f>
        <v>135</v>
      </c>
      <c r="B142" t="s">
        <v>116</v>
      </c>
      <c r="C142" t="s">
        <v>286</v>
      </c>
      <c r="D142" t="s">
        <v>289</v>
      </c>
      <c r="E142" t="s">
        <v>278</v>
      </c>
      <c r="F142" t="s">
        <v>276</v>
      </c>
      <c r="G142" s="52">
        <v>80.889505</v>
      </c>
      <c r="H142" s="53">
        <v>0</v>
      </c>
      <c r="I142" s="53">
        <v>216921</v>
      </c>
      <c r="J142" s="53">
        <v>226116</v>
      </c>
      <c r="K142" s="53">
        <v>443037</v>
      </c>
      <c r="L142" s="54">
        <v>7.4427922190980411E-3</v>
      </c>
      <c r="M142" s="54" t="s">
        <v>296</v>
      </c>
      <c r="N142" s="53">
        <v>5477.0640517580123</v>
      </c>
      <c r="O142" s="55">
        <v>127</v>
      </c>
      <c r="P142" s="56">
        <v>1</v>
      </c>
      <c r="Q142" s="57">
        <v>0.51037723711563598</v>
      </c>
      <c r="R142" s="53">
        <v>172610</v>
      </c>
      <c r="S142" s="56">
        <v>0.79572747682335965</v>
      </c>
      <c r="T142" s="58">
        <v>7.3805671189050388E-3</v>
      </c>
      <c r="U142" s="53">
        <v>165</v>
      </c>
      <c r="V142" s="53">
        <v>77</v>
      </c>
      <c r="W142" s="53">
        <v>242</v>
      </c>
      <c r="X142" s="58">
        <v>4.0654747053219618E-6</v>
      </c>
      <c r="Y142" s="58" t="s">
        <v>301</v>
      </c>
      <c r="Z142" s="53">
        <v>2.9917354544325621</v>
      </c>
      <c r="AA142" s="55">
        <v>5</v>
      </c>
      <c r="AB142" s="56">
        <v>1</v>
      </c>
      <c r="AC142" s="57">
        <v>0.31818181818181818</v>
      </c>
      <c r="AD142" s="53">
        <v>157</v>
      </c>
      <c r="AE142" s="56">
        <v>0.95151515151515154</v>
      </c>
      <c r="AF142" s="59">
        <v>10</v>
      </c>
      <c r="AG142" s="58">
        <v>4.8484848484848485E-2</v>
      </c>
      <c r="AH142" s="53">
        <v>216921</v>
      </c>
      <c r="AI142" s="56">
        <v>0</v>
      </c>
      <c r="AJ142" s="56">
        <v>0</v>
      </c>
      <c r="AK142" s="56">
        <v>1</v>
      </c>
      <c r="AL142" s="56">
        <v>0</v>
      </c>
      <c r="AM142" s="56">
        <v>0</v>
      </c>
      <c r="AN142" s="56">
        <v>1</v>
      </c>
      <c r="AO142" s="58">
        <v>0</v>
      </c>
      <c r="AP142" s="58">
        <v>0</v>
      </c>
      <c r="AQ142" s="58">
        <v>3.7387836490528417E-4</v>
      </c>
      <c r="AR142" s="59" t="s">
        <v>306</v>
      </c>
      <c r="AS142" s="59" t="s">
        <v>278</v>
      </c>
      <c r="AT142" s="59" t="s">
        <v>314</v>
      </c>
    </row>
    <row r="143" spans="1:46" x14ac:dyDescent="0.25">
      <c r="A143">
        <f>--SUBTOTAL(103,$B$8:B143)</f>
        <v>136</v>
      </c>
      <c r="B143" t="s">
        <v>102</v>
      </c>
      <c r="C143" t="s">
        <v>280</v>
      </c>
      <c r="D143" t="s">
        <v>289</v>
      </c>
      <c r="E143" t="s">
        <v>278</v>
      </c>
      <c r="F143" t="s">
        <v>270</v>
      </c>
      <c r="G143" s="52">
        <v>0.778061</v>
      </c>
      <c r="H143" s="53">
        <v>0</v>
      </c>
      <c r="I143" s="53">
        <v>0</v>
      </c>
      <c r="J143" s="53">
        <v>0</v>
      </c>
      <c r="K143" s="53">
        <v>0</v>
      </c>
      <c r="L143" s="54">
        <v>0</v>
      </c>
      <c r="M143" s="54" t="s">
        <v>301</v>
      </c>
      <c r="N143" s="53">
        <v>0</v>
      </c>
      <c r="O143" s="55">
        <v>0</v>
      </c>
      <c r="P143" s="56">
        <v>0</v>
      </c>
      <c r="Q143" s="57">
        <v>0</v>
      </c>
      <c r="R143" s="53">
        <v>0</v>
      </c>
      <c r="S143" s="56">
        <v>0</v>
      </c>
      <c r="T143" s="58">
        <v>0</v>
      </c>
      <c r="U143" s="53">
        <v>163</v>
      </c>
      <c r="V143" s="53">
        <v>75</v>
      </c>
      <c r="W143" s="53">
        <v>238</v>
      </c>
      <c r="X143" s="58">
        <v>3.9982767763083758E-6</v>
      </c>
      <c r="Y143" s="58" t="s">
        <v>301</v>
      </c>
      <c r="Z143" s="53">
        <v>305.88861284655059</v>
      </c>
      <c r="AA143" s="55">
        <v>7</v>
      </c>
      <c r="AB143" s="56">
        <v>1</v>
      </c>
      <c r="AC143" s="57">
        <v>0.31512605042016806</v>
      </c>
      <c r="AD143" s="53">
        <v>152</v>
      </c>
      <c r="AE143" s="56">
        <v>0.93251533742331283</v>
      </c>
      <c r="AF143" s="59">
        <v>5</v>
      </c>
      <c r="AG143" s="58">
        <v>6.1349693251533742E-2</v>
      </c>
      <c r="AH143" s="53">
        <v>0</v>
      </c>
      <c r="AI143" s="56">
        <v>0</v>
      </c>
      <c r="AJ143" s="56">
        <v>0</v>
      </c>
      <c r="AK143" s="56">
        <v>0</v>
      </c>
      <c r="AL143" s="56">
        <v>0</v>
      </c>
      <c r="AM143" s="56">
        <v>0</v>
      </c>
      <c r="AN143" s="56">
        <v>0</v>
      </c>
      <c r="AO143" s="58">
        <v>0</v>
      </c>
      <c r="AP143" s="58">
        <v>0</v>
      </c>
      <c r="AQ143" s="58">
        <v>2.4925224327018941E-4</v>
      </c>
      <c r="AR143" s="59" t="s">
        <v>306</v>
      </c>
      <c r="AS143" s="59" t="s">
        <v>278</v>
      </c>
      <c r="AT143" s="59" t="s">
        <v>307</v>
      </c>
    </row>
    <row r="144" spans="1:46" x14ac:dyDescent="0.25">
      <c r="A144">
        <f>--SUBTOTAL(103,$B$8:B144)</f>
        <v>137</v>
      </c>
      <c r="B144" t="s">
        <v>251</v>
      </c>
      <c r="C144" t="s">
        <v>284</v>
      </c>
      <c r="D144" t="s">
        <v>289</v>
      </c>
      <c r="E144" t="s">
        <v>278</v>
      </c>
      <c r="F144" t="s">
        <v>275</v>
      </c>
      <c r="G144" s="52">
        <v>9.4456240000000005</v>
      </c>
      <c r="H144" s="53">
        <v>0</v>
      </c>
      <c r="I144" s="53">
        <v>409</v>
      </c>
      <c r="J144" s="53">
        <v>212</v>
      </c>
      <c r="K144" s="53">
        <v>621</v>
      </c>
      <c r="L144" s="54">
        <v>1.0432478479359249E-5</v>
      </c>
      <c r="M144" s="54" t="s">
        <v>301</v>
      </c>
      <c r="N144" s="53">
        <v>65.744730046421495</v>
      </c>
      <c r="O144" s="55">
        <v>5</v>
      </c>
      <c r="P144" s="56">
        <v>1</v>
      </c>
      <c r="Q144" s="57">
        <v>0.34138486312399358</v>
      </c>
      <c r="R144" s="53">
        <v>389</v>
      </c>
      <c r="S144" s="56">
        <v>0.9511002444987775</v>
      </c>
      <c r="T144" s="58">
        <v>0</v>
      </c>
      <c r="U144" s="53">
        <v>84</v>
      </c>
      <c r="V144" s="53">
        <v>68</v>
      </c>
      <c r="W144" s="53">
        <v>152</v>
      </c>
      <c r="X144" s="58">
        <v>2.5535213025162735E-6</v>
      </c>
      <c r="Y144" s="58" t="s">
        <v>301</v>
      </c>
      <c r="Z144" s="53">
        <v>16.092107837449383</v>
      </c>
      <c r="AA144" s="55">
        <v>4</v>
      </c>
      <c r="AB144" s="56">
        <v>1</v>
      </c>
      <c r="AC144" s="57">
        <v>0.44736842105263158</v>
      </c>
      <c r="AD144" s="53">
        <v>64</v>
      </c>
      <c r="AE144" s="56">
        <v>0.76190476190476186</v>
      </c>
      <c r="AF144" s="59">
        <v>9</v>
      </c>
      <c r="AG144" s="58">
        <v>0</v>
      </c>
      <c r="AH144" s="53">
        <v>409</v>
      </c>
      <c r="AI144" s="56">
        <v>0</v>
      </c>
      <c r="AJ144" s="56">
        <v>1</v>
      </c>
      <c r="AK144" s="56">
        <v>0</v>
      </c>
      <c r="AL144" s="56">
        <v>1</v>
      </c>
      <c r="AM144" s="56">
        <v>0</v>
      </c>
      <c r="AN144" s="56">
        <v>0</v>
      </c>
      <c r="AO144" s="58">
        <v>8.5852523527335869E-4</v>
      </c>
      <c r="AP144" s="58">
        <v>0</v>
      </c>
      <c r="AQ144" s="58">
        <v>1.2462612163509471E-4</v>
      </c>
      <c r="AR144" s="59" t="s">
        <v>306</v>
      </c>
      <c r="AS144" s="59" t="s">
        <v>278</v>
      </c>
      <c r="AT144" s="59" t="s">
        <v>307</v>
      </c>
    </row>
    <row r="145" spans="1:46" x14ac:dyDescent="0.25">
      <c r="A145">
        <f>--SUBTOTAL(103,$B$8:B145)</f>
        <v>138</v>
      </c>
      <c r="B145" t="s">
        <v>226</v>
      </c>
      <c r="C145" t="s">
        <v>286</v>
      </c>
      <c r="D145" t="s">
        <v>289</v>
      </c>
      <c r="E145" t="s">
        <v>278</v>
      </c>
      <c r="F145" t="s">
        <v>275</v>
      </c>
      <c r="G145" s="52">
        <v>46.404601999999997</v>
      </c>
      <c r="H145" s="53">
        <v>0</v>
      </c>
      <c r="I145" s="53">
        <v>5737</v>
      </c>
      <c r="J145" s="53">
        <v>7448</v>
      </c>
      <c r="K145" s="53">
        <v>13185</v>
      </c>
      <c r="L145" s="54">
        <v>2.2150117351103332E-4</v>
      </c>
      <c r="M145" s="54" t="s">
        <v>300</v>
      </c>
      <c r="N145" s="53">
        <v>284.13130232212745</v>
      </c>
      <c r="O145" s="55">
        <v>55</v>
      </c>
      <c r="P145" s="56">
        <v>1</v>
      </c>
      <c r="Q145" s="57">
        <v>0.56488433826317785</v>
      </c>
      <c r="R145" s="53">
        <v>3352</v>
      </c>
      <c r="S145" s="56">
        <v>0.58427749694962527</v>
      </c>
      <c r="T145" s="58">
        <v>6.9722851664633084E-3</v>
      </c>
      <c r="U145" s="53">
        <v>50</v>
      </c>
      <c r="V145" s="53">
        <v>66</v>
      </c>
      <c r="W145" s="53">
        <v>116</v>
      </c>
      <c r="X145" s="58">
        <v>1.9487399413939982E-6</v>
      </c>
      <c r="Y145" s="58" t="s">
        <v>301</v>
      </c>
      <c r="Z145" s="53">
        <v>2.4997520720035484</v>
      </c>
      <c r="AA145" s="55">
        <v>3</v>
      </c>
      <c r="AB145" s="56">
        <v>1</v>
      </c>
      <c r="AC145" s="57">
        <v>0.56896551724137934</v>
      </c>
      <c r="AD145" s="53">
        <v>32</v>
      </c>
      <c r="AE145" s="56">
        <v>0.64</v>
      </c>
      <c r="AF145" s="59">
        <v>1</v>
      </c>
      <c r="AG145" s="58">
        <v>0</v>
      </c>
      <c r="AH145" s="53">
        <v>5737</v>
      </c>
      <c r="AI145" s="56">
        <v>0</v>
      </c>
      <c r="AJ145" s="56">
        <v>1</v>
      </c>
      <c r="AK145" s="56">
        <v>0</v>
      </c>
      <c r="AL145" s="56">
        <v>1</v>
      </c>
      <c r="AM145" s="56">
        <v>0</v>
      </c>
      <c r="AN145" s="56">
        <v>0</v>
      </c>
      <c r="AO145" s="58">
        <v>0</v>
      </c>
      <c r="AP145" s="58">
        <v>0</v>
      </c>
      <c r="AQ145" s="58">
        <v>5.7328015952143568E-4</v>
      </c>
      <c r="AR145" s="59" t="s">
        <v>306</v>
      </c>
      <c r="AS145" s="59" t="s">
        <v>278</v>
      </c>
      <c r="AT145" s="59" t="s">
        <v>313</v>
      </c>
    </row>
    <row r="146" spans="1:46" x14ac:dyDescent="0.25">
      <c r="A146">
        <f>--SUBTOTAL(103,$B$8:B146)</f>
        <v>139</v>
      </c>
      <c r="B146" t="s">
        <v>149</v>
      </c>
      <c r="C146" t="s">
        <v>286</v>
      </c>
      <c r="D146" t="s">
        <v>289</v>
      </c>
      <c r="E146" t="s">
        <v>278</v>
      </c>
      <c r="F146" t="s">
        <v>275</v>
      </c>
      <c r="G146" s="52">
        <v>1.990351</v>
      </c>
      <c r="H146" s="53">
        <v>0</v>
      </c>
      <c r="I146" s="53">
        <v>163</v>
      </c>
      <c r="J146" s="53">
        <v>230</v>
      </c>
      <c r="K146" s="53">
        <v>393</v>
      </c>
      <c r="L146" s="54">
        <v>6.6021965255848391E-6</v>
      </c>
      <c r="M146" s="54" t="s">
        <v>301</v>
      </c>
      <c r="N146" s="53">
        <v>197.45261011751194</v>
      </c>
      <c r="O146" s="55">
        <v>12</v>
      </c>
      <c r="P146" s="56">
        <v>1</v>
      </c>
      <c r="Q146" s="57">
        <v>0.58524173027989823</v>
      </c>
      <c r="R146" s="53">
        <v>78</v>
      </c>
      <c r="S146" s="56">
        <v>0.4785276073619632</v>
      </c>
      <c r="T146" s="58">
        <v>0.12883435582822086</v>
      </c>
      <c r="U146" s="53">
        <v>206</v>
      </c>
      <c r="V146" s="53">
        <v>60</v>
      </c>
      <c r="W146" s="53">
        <v>266</v>
      </c>
      <c r="X146" s="58">
        <v>4.4686622794034784E-6</v>
      </c>
      <c r="Y146" s="58" t="s">
        <v>301</v>
      </c>
      <c r="Z146" s="53">
        <v>133.6447691889521</v>
      </c>
      <c r="AA146" s="55">
        <v>9</v>
      </c>
      <c r="AB146" s="56">
        <v>1</v>
      </c>
      <c r="AC146" s="57">
        <v>0.22556390977443608</v>
      </c>
      <c r="AD146" s="53">
        <v>182</v>
      </c>
      <c r="AE146" s="56">
        <v>0.88349514563106801</v>
      </c>
      <c r="AF146" s="59">
        <v>17</v>
      </c>
      <c r="AG146" s="58">
        <v>0</v>
      </c>
      <c r="AH146" s="53">
        <v>163</v>
      </c>
      <c r="AI146" s="56">
        <v>0</v>
      </c>
      <c r="AJ146" s="56">
        <v>0</v>
      </c>
      <c r="AK146" s="56">
        <v>1</v>
      </c>
      <c r="AL146" s="56">
        <v>0</v>
      </c>
      <c r="AM146" s="56">
        <v>0</v>
      </c>
      <c r="AN146" s="56">
        <v>1</v>
      </c>
      <c r="AO146" s="58">
        <v>0</v>
      </c>
      <c r="AP146" s="58">
        <v>0</v>
      </c>
      <c r="AQ146" s="58">
        <v>0</v>
      </c>
      <c r="AR146" s="59" t="s">
        <v>306</v>
      </c>
      <c r="AS146" s="59" t="s">
        <v>278</v>
      </c>
      <c r="AT146" s="59" t="s">
        <v>307</v>
      </c>
    </row>
    <row r="147" spans="1:46" x14ac:dyDescent="0.25">
      <c r="A147">
        <f>--SUBTOTAL(103,$B$8:B147)</f>
        <v>140</v>
      </c>
      <c r="B147" t="s">
        <v>140</v>
      </c>
      <c r="C147" t="s">
        <v>283</v>
      </c>
      <c r="D147" t="s">
        <v>289</v>
      </c>
      <c r="E147" t="s">
        <v>278</v>
      </c>
      <c r="F147" t="s">
        <v>274</v>
      </c>
      <c r="G147" s="52">
        <v>127.1318</v>
      </c>
      <c r="H147" s="53">
        <v>0</v>
      </c>
      <c r="I147" s="53">
        <v>2552</v>
      </c>
      <c r="J147" s="53">
        <v>9274</v>
      </c>
      <c r="K147" s="53">
        <v>11826</v>
      </c>
      <c r="L147" s="54">
        <v>1.9867067712866745E-4</v>
      </c>
      <c r="M147" s="54" t="s">
        <v>300</v>
      </c>
      <c r="N147" s="53">
        <v>93.021572887349976</v>
      </c>
      <c r="O147" s="55">
        <v>16</v>
      </c>
      <c r="P147" s="56">
        <v>1</v>
      </c>
      <c r="Q147" s="57">
        <v>0.78420429561982075</v>
      </c>
      <c r="R147" s="53">
        <v>2176</v>
      </c>
      <c r="S147" s="56">
        <v>0.85266457680250785</v>
      </c>
      <c r="T147" s="58">
        <v>0</v>
      </c>
      <c r="U147" s="53">
        <v>257</v>
      </c>
      <c r="V147" s="53">
        <v>56</v>
      </c>
      <c r="W147" s="53">
        <v>313</v>
      </c>
      <c r="X147" s="58">
        <v>5.2582379453131157E-6</v>
      </c>
      <c r="Y147" s="58" t="s">
        <v>301</v>
      </c>
      <c r="Z147" s="53">
        <v>2.4620118648520668</v>
      </c>
      <c r="AA147" s="55">
        <v>4</v>
      </c>
      <c r="AB147" s="56">
        <v>1</v>
      </c>
      <c r="AC147" s="57">
        <v>0.17891373801916932</v>
      </c>
      <c r="AD147" s="53">
        <v>145</v>
      </c>
      <c r="AE147" s="56">
        <v>0.56420233463035019</v>
      </c>
      <c r="AF147" s="59">
        <v>9</v>
      </c>
      <c r="AG147" s="58">
        <v>0</v>
      </c>
      <c r="AH147" s="53">
        <v>2552</v>
      </c>
      <c r="AI147" s="56">
        <v>0</v>
      </c>
      <c r="AJ147" s="56">
        <v>1</v>
      </c>
      <c r="AK147" s="56">
        <v>0</v>
      </c>
      <c r="AL147" s="56">
        <v>1</v>
      </c>
      <c r="AM147" s="56">
        <v>0</v>
      </c>
      <c r="AN147" s="56">
        <v>0</v>
      </c>
      <c r="AO147" s="58">
        <v>1.2161421349905889E-3</v>
      </c>
      <c r="AP147" s="58">
        <v>0</v>
      </c>
      <c r="AQ147" s="58">
        <v>9.9700897308075765E-4</v>
      </c>
      <c r="AR147" s="59" t="s">
        <v>306</v>
      </c>
      <c r="AS147" s="59" t="s">
        <v>319</v>
      </c>
      <c r="AT147" s="59" t="s">
        <v>321</v>
      </c>
    </row>
    <row r="148" spans="1:46" x14ac:dyDescent="0.25">
      <c r="A148">
        <f>--SUBTOTAL(103,$B$8:B148)</f>
        <v>141</v>
      </c>
      <c r="B148" t="s">
        <v>76</v>
      </c>
      <c r="C148" t="s">
        <v>281</v>
      </c>
      <c r="D148" t="s">
        <v>289</v>
      </c>
      <c r="E148" t="s">
        <v>278</v>
      </c>
      <c r="F148" t="s">
        <v>276</v>
      </c>
      <c r="G148" s="52">
        <v>35.540419</v>
      </c>
      <c r="H148" s="53">
        <v>0</v>
      </c>
      <c r="I148" s="53">
        <v>149134</v>
      </c>
      <c r="J148" s="53">
        <v>16611</v>
      </c>
      <c r="K148" s="53">
        <v>165745</v>
      </c>
      <c r="L148" s="54">
        <v>2.7844301860892088E-3</v>
      </c>
      <c r="M148" s="54" t="s">
        <v>299</v>
      </c>
      <c r="N148" s="53">
        <v>4663.5634768402706</v>
      </c>
      <c r="O148" s="55">
        <v>165</v>
      </c>
      <c r="P148" s="56">
        <v>1</v>
      </c>
      <c r="Q148" s="57">
        <v>0.10022021780445865</v>
      </c>
      <c r="R148" s="53">
        <v>136039</v>
      </c>
      <c r="S148" s="56">
        <v>0.91219306127375377</v>
      </c>
      <c r="T148" s="58">
        <v>3.1428111631150508E-2</v>
      </c>
      <c r="U148" s="53">
        <v>89</v>
      </c>
      <c r="V148" s="53">
        <v>55</v>
      </c>
      <c r="W148" s="53">
        <v>144</v>
      </c>
      <c r="X148" s="58">
        <v>2.4191254444891012E-6</v>
      </c>
      <c r="Y148" s="58" t="s">
        <v>301</v>
      </c>
      <c r="Z148" s="53">
        <v>4.0517248825907197</v>
      </c>
      <c r="AA148" s="55">
        <v>3</v>
      </c>
      <c r="AB148" s="56">
        <v>1</v>
      </c>
      <c r="AC148" s="57">
        <v>0.38194444444444442</v>
      </c>
      <c r="AD148" s="53">
        <v>84</v>
      </c>
      <c r="AE148" s="56">
        <v>0.9438202247191011</v>
      </c>
      <c r="AF148" s="59">
        <v>12</v>
      </c>
      <c r="AG148" s="58">
        <v>0.550561797752809</v>
      </c>
      <c r="AH148" s="53">
        <v>149134</v>
      </c>
      <c r="AI148" s="56">
        <v>0</v>
      </c>
      <c r="AJ148" s="56">
        <v>0</v>
      </c>
      <c r="AK148" s="56">
        <v>1</v>
      </c>
      <c r="AL148" s="56">
        <v>6.6162520196027169E-2</v>
      </c>
      <c r="AM148" s="56">
        <v>0</v>
      </c>
      <c r="AN148" s="56">
        <v>0.9338374798039728</v>
      </c>
      <c r="AO148" s="58">
        <v>5.6549322060794579E-4</v>
      </c>
      <c r="AP148" s="58">
        <v>0</v>
      </c>
      <c r="AQ148" s="58">
        <v>1.7447657028913261E-4</v>
      </c>
      <c r="AR148" s="59" t="s">
        <v>306</v>
      </c>
      <c r="AS148" s="59" t="s">
        <v>278</v>
      </c>
      <c r="AT148" s="59" t="s">
        <v>305</v>
      </c>
    </row>
    <row r="149" spans="1:46" x14ac:dyDescent="0.25">
      <c r="A149">
        <f>--SUBTOTAL(103,$B$8:B149)</f>
        <v>142</v>
      </c>
      <c r="B149" t="s">
        <v>120</v>
      </c>
      <c r="C149" t="s">
        <v>281</v>
      </c>
      <c r="D149" t="s">
        <v>293</v>
      </c>
      <c r="E149" t="s">
        <v>278</v>
      </c>
      <c r="F149" t="s">
        <v>272</v>
      </c>
      <c r="G149" s="52">
        <v>0.10630299999999999</v>
      </c>
      <c r="H149" s="53">
        <v>0</v>
      </c>
      <c r="I149" s="53">
        <v>0</v>
      </c>
      <c r="J149" s="53">
        <v>0</v>
      </c>
      <c r="K149" s="53">
        <v>0</v>
      </c>
      <c r="L149" s="54">
        <v>0</v>
      </c>
      <c r="M149" s="54" t="s">
        <v>301</v>
      </c>
      <c r="N149" s="53">
        <v>0</v>
      </c>
      <c r="O149" s="55">
        <v>0</v>
      </c>
      <c r="P149" s="56">
        <v>0</v>
      </c>
      <c r="Q149" s="57">
        <v>0</v>
      </c>
      <c r="R149" s="53">
        <v>0</v>
      </c>
      <c r="S149" s="56">
        <v>0</v>
      </c>
      <c r="T149" s="58">
        <v>0</v>
      </c>
      <c r="U149" s="53">
        <v>324</v>
      </c>
      <c r="V149" s="53">
        <v>52</v>
      </c>
      <c r="W149" s="53">
        <v>376</v>
      </c>
      <c r="X149" s="58">
        <v>6.3166053272770977E-6</v>
      </c>
      <c r="Y149" s="58" t="s">
        <v>301</v>
      </c>
      <c r="Z149" s="53">
        <v>3537.0591610772981</v>
      </c>
      <c r="AA149" s="55">
        <v>3</v>
      </c>
      <c r="AB149" s="56">
        <v>1</v>
      </c>
      <c r="AC149" s="57">
        <v>0.13829787234042554</v>
      </c>
      <c r="AD149" s="53">
        <v>312</v>
      </c>
      <c r="AE149" s="56">
        <v>0.96296296296296291</v>
      </c>
      <c r="AF149" s="59">
        <v>14</v>
      </c>
      <c r="AG149" s="58">
        <v>0</v>
      </c>
      <c r="AH149" s="53">
        <v>0</v>
      </c>
      <c r="AI149" s="56">
        <v>0</v>
      </c>
      <c r="AJ149" s="56">
        <v>0</v>
      </c>
      <c r="AK149" s="56">
        <v>0</v>
      </c>
      <c r="AL149" s="56">
        <v>0</v>
      </c>
      <c r="AM149" s="56">
        <v>0</v>
      </c>
      <c r="AN149" s="56">
        <v>0</v>
      </c>
      <c r="AO149" s="58">
        <v>0</v>
      </c>
      <c r="AP149" s="58">
        <v>0</v>
      </c>
      <c r="AQ149" s="58">
        <v>7.4775672981056829E-5</v>
      </c>
      <c r="AR149" s="59" t="s">
        <v>306</v>
      </c>
      <c r="AS149" s="59" t="s">
        <v>278</v>
      </c>
      <c r="AT149" s="59" t="s">
        <v>307</v>
      </c>
    </row>
    <row r="150" spans="1:46" x14ac:dyDescent="0.25">
      <c r="A150">
        <f>--SUBTOTAL(103,$B$8:B150)</f>
        <v>143</v>
      </c>
      <c r="B150" t="s">
        <v>67</v>
      </c>
      <c r="C150" t="s">
        <v>280</v>
      </c>
      <c r="D150" t="s">
        <v>293</v>
      </c>
      <c r="E150" t="s">
        <v>278</v>
      </c>
      <c r="F150" t="s">
        <v>272</v>
      </c>
      <c r="G150" s="52">
        <v>2.0385870000000001</v>
      </c>
      <c r="H150" s="53">
        <v>0</v>
      </c>
      <c r="I150" s="53">
        <v>2637</v>
      </c>
      <c r="J150" s="53">
        <v>195</v>
      </c>
      <c r="K150" s="53">
        <v>2832</v>
      </c>
      <c r="L150" s="54">
        <v>4.7576133741618989E-5</v>
      </c>
      <c r="M150" s="54" t="s">
        <v>298</v>
      </c>
      <c r="N150" s="53">
        <v>1389.1975176924016</v>
      </c>
      <c r="O150" s="55">
        <v>9</v>
      </c>
      <c r="P150" s="56">
        <v>1</v>
      </c>
      <c r="Q150" s="57">
        <v>6.8855932203389827E-2</v>
      </c>
      <c r="R150" s="53">
        <v>2613</v>
      </c>
      <c r="S150" s="56">
        <v>0.99089874857792948</v>
      </c>
      <c r="T150" s="58">
        <v>0.72961698900265448</v>
      </c>
      <c r="U150" s="53">
        <v>234</v>
      </c>
      <c r="V150" s="53">
        <v>50</v>
      </c>
      <c r="W150" s="53">
        <v>284</v>
      </c>
      <c r="X150" s="58">
        <v>4.7710529599646164E-6</v>
      </c>
      <c r="Y150" s="58" t="s">
        <v>301</v>
      </c>
      <c r="Z150" s="53">
        <v>139.31218044655438</v>
      </c>
      <c r="AA150" s="55">
        <v>3</v>
      </c>
      <c r="AB150" s="56">
        <v>1</v>
      </c>
      <c r="AC150" s="57">
        <v>0.176056338028169</v>
      </c>
      <c r="AD150" s="53">
        <v>82</v>
      </c>
      <c r="AE150" s="56">
        <v>0.3504273504273504</v>
      </c>
      <c r="AF150" s="59">
        <v>7</v>
      </c>
      <c r="AG150" s="58">
        <v>0</v>
      </c>
      <c r="AH150" s="53">
        <v>2637</v>
      </c>
      <c r="AI150" s="56">
        <v>1</v>
      </c>
      <c r="AJ150" s="56">
        <v>0</v>
      </c>
      <c r="AK150" s="56">
        <v>0</v>
      </c>
      <c r="AL150" s="56">
        <v>0</v>
      </c>
      <c r="AM150" s="56">
        <v>1</v>
      </c>
      <c r="AN150" s="56">
        <v>0</v>
      </c>
      <c r="AO150" s="58">
        <v>1.0066759723124767E-3</v>
      </c>
      <c r="AP150" s="58">
        <v>0</v>
      </c>
      <c r="AQ150" s="58">
        <v>3.7387836490528417E-4</v>
      </c>
      <c r="AR150" s="59" t="s">
        <v>306</v>
      </c>
      <c r="AS150" s="59" t="s">
        <v>319</v>
      </c>
      <c r="AT150" s="59" t="s">
        <v>307</v>
      </c>
    </row>
    <row r="151" spans="1:46" x14ac:dyDescent="0.25">
      <c r="A151">
        <f>--SUBTOTAL(103,$B$8:B151)</f>
        <v>144</v>
      </c>
      <c r="B151" t="s">
        <v>155</v>
      </c>
      <c r="C151" t="s">
        <v>286</v>
      </c>
      <c r="D151" t="s">
        <v>289</v>
      </c>
      <c r="E151" t="s">
        <v>278</v>
      </c>
      <c r="F151" t="s">
        <v>275</v>
      </c>
      <c r="G151" s="52">
        <v>2.9293230000000001</v>
      </c>
      <c r="H151" s="53">
        <v>0</v>
      </c>
      <c r="I151" s="53">
        <v>972</v>
      </c>
      <c r="J151" s="53">
        <v>119</v>
      </c>
      <c r="K151" s="53">
        <v>1091</v>
      </c>
      <c r="L151" s="54">
        <v>1.832823513845562E-5</v>
      </c>
      <c r="M151" s="54" t="s">
        <v>298</v>
      </c>
      <c r="N151" s="53">
        <v>372.44100428665598</v>
      </c>
      <c r="O151" s="55">
        <v>13</v>
      </c>
      <c r="P151" s="56">
        <v>1</v>
      </c>
      <c r="Q151" s="57">
        <v>0.10907424381301559</v>
      </c>
      <c r="R151" s="53">
        <v>791</v>
      </c>
      <c r="S151" s="56">
        <v>0.81378600823045266</v>
      </c>
      <c r="T151" s="58">
        <v>0.65946502057613166</v>
      </c>
      <c r="U151" s="53">
        <v>177</v>
      </c>
      <c r="V151" s="53">
        <v>47</v>
      </c>
      <c r="W151" s="53">
        <v>224</v>
      </c>
      <c r="X151" s="58">
        <v>3.7630840247608241E-6</v>
      </c>
      <c r="Y151" s="58" t="s">
        <v>301</v>
      </c>
      <c r="Z151" s="53">
        <v>76.468180531815705</v>
      </c>
      <c r="AA151" s="55">
        <v>6</v>
      </c>
      <c r="AB151" s="56">
        <v>1</v>
      </c>
      <c r="AC151" s="57">
        <v>0.20982142857142858</v>
      </c>
      <c r="AD151" s="53">
        <v>177</v>
      </c>
      <c r="AE151" s="56">
        <v>1</v>
      </c>
      <c r="AF151" s="59">
        <v>19</v>
      </c>
      <c r="AG151" s="58">
        <v>0</v>
      </c>
      <c r="AH151" s="53">
        <v>972</v>
      </c>
      <c r="AI151" s="56">
        <v>3.3763654419066536E-2</v>
      </c>
      <c r="AJ151" s="56">
        <v>6.8520357497517378E-2</v>
      </c>
      <c r="AK151" s="56">
        <v>0.89771598808341613</v>
      </c>
      <c r="AL151" s="56">
        <v>0.10228401191658391</v>
      </c>
      <c r="AM151" s="56">
        <v>0</v>
      </c>
      <c r="AN151" s="56">
        <v>0.89771598808341613</v>
      </c>
      <c r="AO151" s="58">
        <v>0</v>
      </c>
      <c r="AP151" s="58">
        <v>0</v>
      </c>
      <c r="AQ151" s="58">
        <v>0</v>
      </c>
      <c r="AR151" s="59" t="s">
        <v>306</v>
      </c>
      <c r="AS151" s="59" t="s">
        <v>278</v>
      </c>
      <c r="AT151" s="59" t="s">
        <v>307</v>
      </c>
    </row>
    <row r="152" spans="1:46" x14ac:dyDescent="0.25">
      <c r="A152">
        <f>--SUBTOTAL(103,$B$8:B152)</f>
        <v>145</v>
      </c>
      <c r="B152" t="s">
        <v>208</v>
      </c>
      <c r="C152" t="s">
        <v>281</v>
      </c>
      <c r="D152" t="s">
        <v>293</v>
      </c>
      <c r="E152" t="s">
        <v>278</v>
      </c>
      <c r="F152" t="s">
        <v>278</v>
      </c>
      <c r="G152" s="52">
        <v>0.109371</v>
      </c>
      <c r="H152" s="53">
        <v>0</v>
      </c>
      <c r="I152" s="53">
        <v>0</v>
      </c>
      <c r="J152" s="53">
        <v>0</v>
      </c>
      <c r="K152" s="53">
        <v>0</v>
      </c>
      <c r="L152" s="54">
        <v>0</v>
      </c>
      <c r="M152" s="54" t="s">
        <v>301</v>
      </c>
      <c r="N152" s="53">
        <v>0</v>
      </c>
      <c r="O152" s="55">
        <v>0</v>
      </c>
      <c r="P152" s="56">
        <v>0</v>
      </c>
      <c r="Q152" s="57">
        <v>0</v>
      </c>
      <c r="R152" s="53">
        <v>0</v>
      </c>
      <c r="S152" s="56">
        <v>0</v>
      </c>
      <c r="T152" s="58">
        <v>0</v>
      </c>
      <c r="U152" s="53">
        <v>1736</v>
      </c>
      <c r="V152" s="53">
        <v>46</v>
      </c>
      <c r="W152" s="53">
        <v>1782</v>
      </c>
      <c r="X152" s="58">
        <v>2.9936677375552628E-5</v>
      </c>
      <c r="Y152" s="58" t="s">
        <v>298</v>
      </c>
      <c r="Z152" s="53">
        <v>16293.167292975286</v>
      </c>
      <c r="AA152" s="55">
        <v>3</v>
      </c>
      <c r="AB152" s="56">
        <v>1</v>
      </c>
      <c r="AC152" s="57">
        <v>2.5813692480359147E-2</v>
      </c>
      <c r="AD152" s="53">
        <v>1126</v>
      </c>
      <c r="AE152" s="56">
        <v>0.64861751152073732</v>
      </c>
      <c r="AF152" s="59">
        <v>11</v>
      </c>
      <c r="AG152" s="58">
        <v>0</v>
      </c>
      <c r="AH152" s="53">
        <v>0</v>
      </c>
      <c r="AI152" s="56">
        <v>0</v>
      </c>
      <c r="AJ152" s="56">
        <v>0</v>
      </c>
      <c r="AK152" s="56">
        <v>0</v>
      </c>
      <c r="AL152" s="56">
        <v>0</v>
      </c>
      <c r="AM152" s="56">
        <v>0</v>
      </c>
      <c r="AN152" s="56">
        <v>0</v>
      </c>
      <c r="AO152" s="58">
        <v>0</v>
      </c>
      <c r="AP152" s="58">
        <v>0</v>
      </c>
      <c r="AQ152" s="58">
        <v>8.72382851445663E-4</v>
      </c>
      <c r="AR152" s="59" t="s">
        <v>306</v>
      </c>
      <c r="AS152" s="59" t="s">
        <v>315</v>
      </c>
      <c r="AT152" s="59" t="s">
        <v>321</v>
      </c>
    </row>
    <row r="153" spans="1:46" x14ac:dyDescent="0.25">
      <c r="A153">
        <f>--SUBTOTAL(103,$B$8:B153)</f>
        <v>146</v>
      </c>
      <c r="B153" t="s">
        <v>176</v>
      </c>
      <c r="C153" t="s">
        <v>280</v>
      </c>
      <c r="D153" t="s">
        <v>293</v>
      </c>
      <c r="E153" t="s">
        <v>278</v>
      </c>
      <c r="F153" t="s">
        <v>271</v>
      </c>
      <c r="G153" s="52">
        <v>2.347988</v>
      </c>
      <c r="H153" s="53">
        <v>0</v>
      </c>
      <c r="I153" s="53">
        <v>1755</v>
      </c>
      <c r="J153" s="53">
        <v>796</v>
      </c>
      <c r="K153" s="53">
        <v>2551</v>
      </c>
      <c r="L153" s="54">
        <v>4.2855479228414563E-5</v>
      </c>
      <c r="M153" s="54" t="s">
        <v>298</v>
      </c>
      <c r="N153" s="53">
        <v>1086.4621113906885</v>
      </c>
      <c r="O153" s="55">
        <v>7</v>
      </c>
      <c r="P153" s="56">
        <v>1</v>
      </c>
      <c r="Q153" s="57">
        <v>0.31203449627597019</v>
      </c>
      <c r="R153" s="53">
        <v>1711</v>
      </c>
      <c r="S153" s="56">
        <v>0.97492877492877494</v>
      </c>
      <c r="T153" s="58">
        <v>0</v>
      </c>
      <c r="U153" s="53">
        <v>1235</v>
      </c>
      <c r="V153" s="53">
        <v>42</v>
      </c>
      <c r="W153" s="53">
        <v>1277</v>
      </c>
      <c r="X153" s="58">
        <v>2.1452938837587378E-5</v>
      </c>
      <c r="Y153" s="58" t="s">
        <v>298</v>
      </c>
      <c r="Z153" s="53">
        <v>543.86990052760063</v>
      </c>
      <c r="AA153" s="55">
        <v>4</v>
      </c>
      <c r="AB153" s="56">
        <v>1</v>
      </c>
      <c r="AC153" s="57">
        <v>3.2889584964761159E-2</v>
      </c>
      <c r="AD153" s="53">
        <v>1049</v>
      </c>
      <c r="AE153" s="56">
        <v>0.84939271255060733</v>
      </c>
      <c r="AF153" s="59">
        <v>11</v>
      </c>
      <c r="AG153" s="58">
        <v>0.79190283400809713</v>
      </c>
      <c r="AH153" s="53">
        <v>1755</v>
      </c>
      <c r="AI153" s="56">
        <v>0.88002263723825691</v>
      </c>
      <c r="AJ153" s="56">
        <v>0.11997736276174306</v>
      </c>
      <c r="AK153" s="56">
        <v>0</v>
      </c>
      <c r="AL153" s="56">
        <v>0.11997736276174306</v>
      </c>
      <c r="AM153" s="56">
        <v>0.88002263723825691</v>
      </c>
      <c r="AN153" s="56">
        <v>0</v>
      </c>
      <c r="AO153" s="58">
        <v>1.1861121171697724E-3</v>
      </c>
      <c r="AP153" s="58">
        <v>8.1033720890319452E-5</v>
      </c>
      <c r="AQ153" s="58">
        <v>1.8444666001994018E-3</v>
      </c>
      <c r="AR153" s="59" t="s">
        <v>311</v>
      </c>
      <c r="AS153" s="59" t="s">
        <v>319</v>
      </c>
      <c r="AT153" s="59" t="s">
        <v>318</v>
      </c>
    </row>
    <row r="154" spans="1:46" x14ac:dyDescent="0.25">
      <c r="A154">
        <f>--SUBTOTAL(103,$B$8:B154)</f>
        <v>147</v>
      </c>
      <c r="B154" t="s">
        <v>255</v>
      </c>
      <c r="C154" t="s">
        <v>282</v>
      </c>
      <c r="D154" t="s">
        <v>289</v>
      </c>
      <c r="E154" t="s">
        <v>278</v>
      </c>
      <c r="F154" t="s">
        <v>274</v>
      </c>
      <c r="G154" s="52">
        <v>3.4186939999999999</v>
      </c>
      <c r="H154" s="53">
        <v>0</v>
      </c>
      <c r="I154" s="53">
        <v>244</v>
      </c>
      <c r="J154" s="53">
        <v>36</v>
      </c>
      <c r="K154" s="53">
        <v>280</v>
      </c>
      <c r="L154" s="54">
        <v>4.7038550309510305E-6</v>
      </c>
      <c r="M154" s="54" t="s">
        <v>301</v>
      </c>
      <c r="N154" s="53">
        <v>81.902621293394503</v>
      </c>
      <c r="O154" s="55">
        <v>10</v>
      </c>
      <c r="P154" s="56">
        <v>1</v>
      </c>
      <c r="Q154" s="57">
        <v>0.12857142857142856</v>
      </c>
      <c r="R154" s="53">
        <v>149</v>
      </c>
      <c r="S154" s="56">
        <v>0.61065573770491799</v>
      </c>
      <c r="T154" s="58">
        <v>0</v>
      </c>
      <c r="U154" s="53">
        <v>114</v>
      </c>
      <c r="V154" s="53">
        <v>42</v>
      </c>
      <c r="W154" s="53">
        <v>156</v>
      </c>
      <c r="X154" s="58">
        <v>2.6207192315298595E-6</v>
      </c>
      <c r="Y154" s="58" t="s">
        <v>301</v>
      </c>
      <c r="Z154" s="53">
        <v>45.631460434891217</v>
      </c>
      <c r="AA154" s="55">
        <v>2</v>
      </c>
      <c r="AB154" s="56">
        <v>1</v>
      </c>
      <c r="AC154" s="57">
        <v>0.26923076923076922</v>
      </c>
      <c r="AD154" s="53">
        <v>114</v>
      </c>
      <c r="AE154" s="56">
        <v>1</v>
      </c>
      <c r="AF154" s="59">
        <v>10</v>
      </c>
      <c r="AG154" s="58">
        <v>0</v>
      </c>
      <c r="AH154" s="53">
        <v>244</v>
      </c>
      <c r="AI154" s="56">
        <v>0</v>
      </c>
      <c r="AJ154" s="56">
        <v>1</v>
      </c>
      <c r="AK154" s="56">
        <v>0</v>
      </c>
      <c r="AL154" s="56">
        <v>1</v>
      </c>
      <c r="AM154" s="56">
        <v>0</v>
      </c>
      <c r="AN154" s="56">
        <v>0</v>
      </c>
      <c r="AO154" s="58">
        <v>0</v>
      </c>
      <c r="AP154" s="58">
        <v>0</v>
      </c>
      <c r="AQ154" s="58">
        <v>2.4925224327018941E-4</v>
      </c>
      <c r="AR154" s="59" t="s">
        <v>306</v>
      </c>
      <c r="AS154" s="59" t="s">
        <v>278</v>
      </c>
      <c r="AT154" s="59" t="s">
        <v>309</v>
      </c>
    </row>
    <row r="155" spans="1:46" x14ac:dyDescent="0.25">
      <c r="A155">
        <f>--SUBTOTAL(103,$B$8:B155)</f>
        <v>148</v>
      </c>
      <c r="B155" t="s">
        <v>119</v>
      </c>
      <c r="C155" t="s">
        <v>286</v>
      </c>
      <c r="D155" t="s">
        <v>289</v>
      </c>
      <c r="E155" t="s">
        <v>278</v>
      </c>
      <c r="F155" t="s">
        <v>273</v>
      </c>
      <c r="G155" s="52">
        <v>10.957739999999999</v>
      </c>
      <c r="H155" s="53">
        <v>0</v>
      </c>
      <c r="I155" s="53">
        <v>10262</v>
      </c>
      <c r="J155" s="53">
        <v>31881</v>
      </c>
      <c r="K155" s="53">
        <v>42143</v>
      </c>
      <c r="L155" s="54">
        <v>7.0798058060489021E-4</v>
      </c>
      <c r="M155" s="54" t="s">
        <v>297</v>
      </c>
      <c r="N155" s="53">
        <v>3845.9572868127921</v>
      </c>
      <c r="O155" s="55">
        <v>55</v>
      </c>
      <c r="P155" s="56">
        <v>1</v>
      </c>
      <c r="Q155" s="57">
        <v>0.75649574069240444</v>
      </c>
      <c r="R155" s="53">
        <v>1537</v>
      </c>
      <c r="S155" s="56">
        <v>0.14977587214967841</v>
      </c>
      <c r="T155" s="58">
        <v>2.5725979341259014E-2</v>
      </c>
      <c r="U155" s="53">
        <v>108</v>
      </c>
      <c r="V155" s="53">
        <v>41</v>
      </c>
      <c r="W155" s="53">
        <v>149</v>
      </c>
      <c r="X155" s="58">
        <v>2.5031228557560839E-6</v>
      </c>
      <c r="Y155" s="58" t="s">
        <v>301</v>
      </c>
      <c r="Z155" s="53">
        <v>13.597694415089244</v>
      </c>
      <c r="AA155" s="55">
        <v>4</v>
      </c>
      <c r="AB155" s="56">
        <v>1</v>
      </c>
      <c r="AC155" s="57">
        <v>0.27516778523489932</v>
      </c>
      <c r="AD155" s="53">
        <v>41</v>
      </c>
      <c r="AE155" s="56">
        <v>0.37962962962962965</v>
      </c>
      <c r="AF155" s="59">
        <v>21</v>
      </c>
      <c r="AG155" s="58">
        <v>0</v>
      </c>
      <c r="AH155" s="53">
        <v>10262</v>
      </c>
      <c r="AI155" s="56">
        <v>0</v>
      </c>
      <c r="AJ155" s="56">
        <v>0</v>
      </c>
      <c r="AK155" s="56">
        <v>1</v>
      </c>
      <c r="AL155" s="56">
        <v>1</v>
      </c>
      <c r="AM155" s="56">
        <v>0</v>
      </c>
      <c r="AN155" s="56">
        <v>0</v>
      </c>
      <c r="AO155" s="58">
        <v>0</v>
      </c>
      <c r="AP155" s="58">
        <v>0</v>
      </c>
      <c r="AQ155" s="58">
        <v>4.9850448654037882E-4</v>
      </c>
      <c r="AR155" s="59" t="s">
        <v>306</v>
      </c>
      <c r="AS155" s="59" t="s">
        <v>308</v>
      </c>
      <c r="AT155" s="59" t="s">
        <v>313</v>
      </c>
    </row>
    <row r="156" spans="1:46" x14ac:dyDescent="0.25">
      <c r="A156">
        <f>--SUBTOTAL(103,$B$8:B156)</f>
        <v>149</v>
      </c>
      <c r="B156" t="s">
        <v>231</v>
      </c>
      <c r="C156" t="s">
        <v>282</v>
      </c>
      <c r="D156" t="s">
        <v>293</v>
      </c>
      <c r="E156" t="s">
        <v>278</v>
      </c>
      <c r="F156" t="s">
        <v>272</v>
      </c>
      <c r="G156" s="52">
        <v>0.54392499999999999</v>
      </c>
      <c r="H156" s="53">
        <v>0</v>
      </c>
      <c r="I156" s="53">
        <v>0</v>
      </c>
      <c r="J156" s="53">
        <v>0</v>
      </c>
      <c r="K156" s="53">
        <v>0</v>
      </c>
      <c r="L156" s="54">
        <v>0</v>
      </c>
      <c r="M156" s="54" t="s">
        <v>301</v>
      </c>
      <c r="N156" s="53">
        <v>0</v>
      </c>
      <c r="O156" s="55">
        <v>0</v>
      </c>
      <c r="P156" s="56">
        <v>0</v>
      </c>
      <c r="Q156" s="57">
        <v>0</v>
      </c>
      <c r="R156" s="53">
        <v>0</v>
      </c>
      <c r="S156" s="56">
        <v>0</v>
      </c>
      <c r="T156" s="58">
        <v>0</v>
      </c>
      <c r="U156" s="53">
        <v>17</v>
      </c>
      <c r="V156" s="53">
        <v>41</v>
      </c>
      <c r="W156" s="53">
        <v>58</v>
      </c>
      <c r="X156" s="58">
        <v>9.7436997069699912E-7</v>
      </c>
      <c r="Y156" s="58" t="s">
        <v>301</v>
      </c>
      <c r="Z156" s="53">
        <v>106.63234820977156</v>
      </c>
      <c r="AA156" s="55">
        <v>2</v>
      </c>
      <c r="AB156" s="56">
        <v>1</v>
      </c>
      <c r="AC156" s="57">
        <v>0.7068965517241379</v>
      </c>
      <c r="AD156" s="53">
        <v>13</v>
      </c>
      <c r="AE156" s="56">
        <v>0.76470588235294112</v>
      </c>
      <c r="AF156" s="59">
        <v>9</v>
      </c>
      <c r="AG156" s="58">
        <v>0</v>
      </c>
      <c r="AH156" s="53">
        <v>0</v>
      </c>
      <c r="AI156" s="56">
        <v>0</v>
      </c>
      <c r="AJ156" s="56">
        <v>0</v>
      </c>
      <c r="AK156" s="56">
        <v>0</v>
      </c>
      <c r="AL156" s="56">
        <v>0</v>
      </c>
      <c r="AM156" s="56">
        <v>0</v>
      </c>
      <c r="AN156" s="56">
        <v>0</v>
      </c>
      <c r="AO156" s="58">
        <v>0</v>
      </c>
      <c r="AP156" s="58">
        <v>0</v>
      </c>
      <c r="AQ156" s="58">
        <v>2.4925224327018942E-5</v>
      </c>
      <c r="AR156" s="59" t="s">
        <v>306</v>
      </c>
      <c r="AS156" s="59" t="s">
        <v>278</v>
      </c>
      <c r="AT156" s="59" t="s">
        <v>307</v>
      </c>
    </row>
    <row r="157" spans="1:46" x14ac:dyDescent="0.25">
      <c r="A157">
        <f>--SUBTOTAL(103,$B$8:B157)</f>
        <v>150</v>
      </c>
      <c r="B157" t="s">
        <v>179</v>
      </c>
      <c r="C157" t="s">
        <v>286</v>
      </c>
      <c r="D157" t="s">
        <v>289</v>
      </c>
      <c r="E157" t="s">
        <v>278</v>
      </c>
      <c r="F157" t="s">
        <v>276</v>
      </c>
      <c r="G157" s="52">
        <v>16.854182999999999</v>
      </c>
      <c r="H157" s="53">
        <v>0</v>
      </c>
      <c r="I157" s="53">
        <v>82433</v>
      </c>
      <c r="J157" s="53">
        <v>6888</v>
      </c>
      <c r="K157" s="53">
        <v>89321</v>
      </c>
      <c r="L157" s="54">
        <v>1.5005465543556321E-3</v>
      </c>
      <c r="M157" s="54" t="s">
        <v>299</v>
      </c>
      <c r="N157" s="53">
        <v>5299.633924705814</v>
      </c>
      <c r="O157" s="55">
        <v>89</v>
      </c>
      <c r="P157" s="56">
        <v>1</v>
      </c>
      <c r="Q157" s="57">
        <v>7.7115124102954513E-2</v>
      </c>
      <c r="R157" s="53">
        <v>62858</v>
      </c>
      <c r="S157" s="56">
        <v>0.76253442189414433</v>
      </c>
      <c r="T157" s="58">
        <v>0</v>
      </c>
      <c r="U157" s="53">
        <v>63</v>
      </c>
      <c r="V157" s="53">
        <v>38</v>
      </c>
      <c r="W157" s="53">
        <v>101</v>
      </c>
      <c r="X157" s="58">
        <v>1.6967477075930501E-6</v>
      </c>
      <c r="Y157" s="58" t="s">
        <v>301</v>
      </c>
      <c r="Z157" s="53">
        <v>5.992577628948256</v>
      </c>
      <c r="AA157" s="55">
        <v>4</v>
      </c>
      <c r="AB157" s="56">
        <v>1</v>
      </c>
      <c r="AC157" s="57">
        <v>0.37623762376237624</v>
      </c>
      <c r="AD157" s="53">
        <v>53</v>
      </c>
      <c r="AE157" s="56">
        <v>0.84126984126984128</v>
      </c>
      <c r="AF157" s="59">
        <v>13</v>
      </c>
      <c r="AG157" s="58">
        <v>0.23809523809523808</v>
      </c>
      <c r="AH157" s="53">
        <v>82433</v>
      </c>
      <c r="AI157" s="56">
        <v>0</v>
      </c>
      <c r="AJ157" s="56">
        <v>0</v>
      </c>
      <c r="AK157" s="56">
        <v>1</v>
      </c>
      <c r="AL157" s="56">
        <v>0</v>
      </c>
      <c r="AM157" s="56">
        <v>0</v>
      </c>
      <c r="AN157" s="56">
        <v>1</v>
      </c>
      <c r="AO157" s="58">
        <v>0</v>
      </c>
      <c r="AP157" s="58">
        <v>0</v>
      </c>
      <c r="AQ157" s="58">
        <v>2.4925224327018942E-5</v>
      </c>
      <c r="AR157" s="59" t="s">
        <v>306</v>
      </c>
      <c r="AS157" s="59" t="s">
        <v>278</v>
      </c>
      <c r="AT157" s="59" t="s">
        <v>314</v>
      </c>
    </row>
    <row r="158" spans="1:46" x14ac:dyDescent="0.25">
      <c r="A158">
        <f>--SUBTOTAL(103,$B$8:B158)</f>
        <v>151</v>
      </c>
      <c r="B158" t="s">
        <v>129</v>
      </c>
      <c r="C158" t="s">
        <v>283</v>
      </c>
      <c r="D158" t="s">
        <v>289</v>
      </c>
      <c r="E158" t="s">
        <v>278</v>
      </c>
      <c r="F158" t="s">
        <v>278</v>
      </c>
      <c r="G158" s="52">
        <v>7.2416999999999998</v>
      </c>
      <c r="H158" s="53">
        <v>0</v>
      </c>
      <c r="I158" s="53">
        <v>130</v>
      </c>
      <c r="J158" s="53">
        <v>2183</v>
      </c>
      <c r="K158" s="53">
        <v>2313</v>
      </c>
      <c r="L158" s="54">
        <v>3.885720245210619E-5</v>
      </c>
      <c r="M158" s="54" t="s">
        <v>298</v>
      </c>
      <c r="N158" s="53">
        <v>319.40014085090519</v>
      </c>
      <c r="O158" s="55">
        <v>8</v>
      </c>
      <c r="P158" s="56">
        <v>1</v>
      </c>
      <c r="Q158" s="57">
        <v>0.94379593601383482</v>
      </c>
      <c r="R158" s="53">
        <v>81</v>
      </c>
      <c r="S158" s="56">
        <v>0.62307692307692308</v>
      </c>
      <c r="T158" s="58">
        <v>0</v>
      </c>
      <c r="U158" s="53">
        <v>20</v>
      </c>
      <c r="V158" s="53">
        <v>37</v>
      </c>
      <c r="W158" s="53">
        <v>57</v>
      </c>
      <c r="X158" s="58">
        <v>9.5757048844360263E-7</v>
      </c>
      <c r="Y158" s="58" t="s">
        <v>301</v>
      </c>
      <c r="Z158" s="53">
        <v>7.8710799950287917</v>
      </c>
      <c r="AA158" s="55">
        <v>1</v>
      </c>
      <c r="AB158" s="56">
        <v>1</v>
      </c>
      <c r="AC158" s="57">
        <v>0.64912280701754388</v>
      </c>
      <c r="AD158" s="53">
        <v>6</v>
      </c>
      <c r="AE158" s="56">
        <v>0.3</v>
      </c>
      <c r="AF158" s="59">
        <v>5</v>
      </c>
      <c r="AG158" s="58">
        <v>0</v>
      </c>
      <c r="AH158" s="53">
        <v>130</v>
      </c>
      <c r="AI158" s="56">
        <v>0</v>
      </c>
      <c r="AJ158" s="56">
        <v>1</v>
      </c>
      <c r="AK158" s="56">
        <v>0</v>
      </c>
      <c r="AL158" s="56">
        <v>1</v>
      </c>
      <c r="AM158" s="56">
        <v>0</v>
      </c>
      <c r="AN158" s="56">
        <v>0</v>
      </c>
      <c r="AO158" s="58">
        <v>0</v>
      </c>
      <c r="AP158" s="58">
        <v>0</v>
      </c>
      <c r="AQ158" s="58">
        <v>4.9850448654037884E-5</v>
      </c>
      <c r="AR158" s="59" t="s">
        <v>306</v>
      </c>
      <c r="AS158" s="59" t="s">
        <v>278</v>
      </c>
      <c r="AT158" s="59" t="s">
        <v>307</v>
      </c>
    </row>
    <row r="159" spans="1:46" x14ac:dyDescent="0.25">
      <c r="A159">
        <f>--SUBTOTAL(103,$B$8:B159)</f>
        <v>152</v>
      </c>
      <c r="B159" t="s">
        <v>55</v>
      </c>
      <c r="C159" t="s">
        <v>281</v>
      </c>
      <c r="D159" t="s">
        <v>289</v>
      </c>
      <c r="E159" t="s">
        <v>278</v>
      </c>
      <c r="F159" t="s">
        <v>273</v>
      </c>
      <c r="G159" s="52">
        <v>0.38257099999999999</v>
      </c>
      <c r="H159" s="53">
        <v>0</v>
      </c>
      <c r="I159" s="53">
        <v>12</v>
      </c>
      <c r="J159" s="53">
        <v>9</v>
      </c>
      <c r="K159" s="53">
        <v>21</v>
      </c>
      <c r="L159" s="54">
        <v>3.5278912732132728E-7</v>
      </c>
      <c r="M159" s="54" t="s">
        <v>301</v>
      </c>
      <c r="N159" s="53">
        <v>54.891771723418657</v>
      </c>
      <c r="O159" s="55">
        <v>1</v>
      </c>
      <c r="P159" s="56">
        <v>1</v>
      </c>
      <c r="Q159" s="57">
        <v>0.42857142857142855</v>
      </c>
      <c r="R159" s="53">
        <v>12</v>
      </c>
      <c r="S159" s="56">
        <v>1</v>
      </c>
      <c r="T159" s="58">
        <v>0</v>
      </c>
      <c r="U159" s="53">
        <v>211</v>
      </c>
      <c r="V159" s="53">
        <v>35</v>
      </c>
      <c r="W159" s="53">
        <v>246</v>
      </c>
      <c r="X159" s="58">
        <v>4.1326726343355477E-6</v>
      </c>
      <c r="Y159" s="58" t="s">
        <v>301</v>
      </c>
      <c r="Z159" s="53">
        <v>643.01789733147575</v>
      </c>
      <c r="AA159" s="55">
        <v>2</v>
      </c>
      <c r="AB159" s="56">
        <v>1</v>
      </c>
      <c r="AC159" s="57">
        <v>0.14227642276422764</v>
      </c>
      <c r="AD159" s="53">
        <v>184</v>
      </c>
      <c r="AE159" s="56">
        <v>0.87203791469194314</v>
      </c>
      <c r="AF159" s="59">
        <v>4</v>
      </c>
      <c r="AG159" s="58">
        <v>0</v>
      </c>
      <c r="AH159" s="53">
        <v>12</v>
      </c>
      <c r="AI159" s="56">
        <v>7.6923076923076927E-2</v>
      </c>
      <c r="AJ159" s="56">
        <v>0.92307692307692313</v>
      </c>
      <c r="AK159" s="56">
        <v>0</v>
      </c>
      <c r="AL159" s="56">
        <v>1</v>
      </c>
      <c r="AM159" s="56">
        <v>0</v>
      </c>
      <c r="AN159" s="56">
        <v>0</v>
      </c>
      <c r="AO159" s="58">
        <v>0</v>
      </c>
      <c r="AP159" s="58">
        <v>0</v>
      </c>
      <c r="AQ159" s="58">
        <v>1.2462612163509471E-4</v>
      </c>
      <c r="AR159" s="59" t="s">
        <v>306</v>
      </c>
      <c r="AS159" s="59" t="s">
        <v>278</v>
      </c>
      <c r="AT159" s="59" t="s">
        <v>305</v>
      </c>
    </row>
    <row r="160" spans="1:46" x14ac:dyDescent="0.25">
      <c r="A160">
        <f>--SUBTOTAL(103,$B$8:B160)</f>
        <v>153</v>
      </c>
      <c r="B160" t="s">
        <v>193</v>
      </c>
      <c r="C160" t="s">
        <v>282</v>
      </c>
      <c r="D160" t="s">
        <v>290</v>
      </c>
      <c r="E160" t="s">
        <v>278</v>
      </c>
      <c r="F160" t="s">
        <v>271</v>
      </c>
      <c r="G160" s="52">
        <v>6.9175789999999999</v>
      </c>
      <c r="H160" s="53">
        <v>0</v>
      </c>
      <c r="I160" s="53">
        <v>149</v>
      </c>
      <c r="J160" s="53">
        <v>9</v>
      </c>
      <c r="K160" s="53">
        <v>158</v>
      </c>
      <c r="L160" s="54">
        <v>2.6543181960366529E-6</v>
      </c>
      <c r="M160" s="54" t="s">
        <v>301</v>
      </c>
      <c r="N160" s="53">
        <v>22.840360767835104</v>
      </c>
      <c r="O160" s="55">
        <v>7</v>
      </c>
      <c r="P160" s="56">
        <v>1</v>
      </c>
      <c r="Q160" s="57">
        <v>5.6962025316455694E-2</v>
      </c>
      <c r="R160" s="53">
        <v>119</v>
      </c>
      <c r="S160" s="56">
        <v>0.79865771812080533</v>
      </c>
      <c r="T160" s="58">
        <v>0.11409395973154363</v>
      </c>
      <c r="U160" s="53">
        <v>87</v>
      </c>
      <c r="V160" s="53">
        <v>34</v>
      </c>
      <c r="W160" s="53">
        <v>121</v>
      </c>
      <c r="X160" s="58">
        <v>2.0327373526609809E-6</v>
      </c>
      <c r="Y160" s="58" t="s">
        <v>301</v>
      </c>
      <c r="Z160" s="53">
        <v>17.491668689291441</v>
      </c>
      <c r="AA160" s="55">
        <v>5</v>
      </c>
      <c r="AB160" s="56">
        <v>1</v>
      </c>
      <c r="AC160" s="57">
        <v>0.28099173553719009</v>
      </c>
      <c r="AD160" s="53">
        <v>77</v>
      </c>
      <c r="AE160" s="56">
        <v>0.88505747126436785</v>
      </c>
      <c r="AF160" s="59">
        <v>13</v>
      </c>
      <c r="AG160" s="58">
        <v>0.17241379310344829</v>
      </c>
      <c r="AH160" s="53">
        <v>149</v>
      </c>
      <c r="AI160" s="56">
        <v>0</v>
      </c>
      <c r="AJ160" s="56">
        <v>1</v>
      </c>
      <c r="AK160" s="56">
        <v>0</v>
      </c>
      <c r="AL160" s="56">
        <v>1</v>
      </c>
      <c r="AM160" s="56">
        <v>0</v>
      </c>
      <c r="AN160" s="56">
        <v>0</v>
      </c>
      <c r="AO160" s="58">
        <v>0</v>
      </c>
      <c r="AP160" s="58">
        <v>0</v>
      </c>
      <c r="AQ160" s="58">
        <v>1.6699900299102692E-3</v>
      </c>
      <c r="AR160" s="59" t="s">
        <v>311</v>
      </c>
      <c r="AS160" s="59" t="s">
        <v>315</v>
      </c>
      <c r="AT160" s="59" t="s">
        <v>305</v>
      </c>
    </row>
    <row r="161" spans="1:46" x14ac:dyDescent="0.25">
      <c r="A161">
        <f>--SUBTOTAL(103,$B$8:B161)</f>
        <v>154</v>
      </c>
      <c r="B161" t="s">
        <v>207</v>
      </c>
      <c r="C161" t="s">
        <v>281</v>
      </c>
      <c r="D161" t="s">
        <v>293</v>
      </c>
      <c r="E161" t="s">
        <v>278</v>
      </c>
      <c r="F161" t="s">
        <v>278</v>
      </c>
      <c r="G161" s="52">
        <v>0.18359800000000001</v>
      </c>
      <c r="H161" s="53">
        <v>0</v>
      </c>
      <c r="I161" s="53">
        <v>0</v>
      </c>
      <c r="J161" s="53">
        <v>0</v>
      </c>
      <c r="K161" s="53">
        <v>0</v>
      </c>
      <c r="L161" s="54">
        <v>0</v>
      </c>
      <c r="M161" s="54" t="s">
        <v>301</v>
      </c>
      <c r="N161" s="53">
        <v>0</v>
      </c>
      <c r="O161" s="55">
        <v>0</v>
      </c>
      <c r="P161" s="56">
        <v>0</v>
      </c>
      <c r="Q161" s="57">
        <v>0</v>
      </c>
      <c r="R161" s="53">
        <v>0</v>
      </c>
      <c r="S161" s="56">
        <v>0</v>
      </c>
      <c r="T161" s="58">
        <v>0</v>
      </c>
      <c r="U161" s="53">
        <v>921</v>
      </c>
      <c r="V161" s="53">
        <v>33</v>
      </c>
      <c r="W161" s="53">
        <v>954</v>
      </c>
      <c r="X161" s="58">
        <v>1.6026706069740295E-5</v>
      </c>
      <c r="Y161" s="58" t="s">
        <v>301</v>
      </c>
      <c r="Z161" s="53">
        <v>5196.1350341506986</v>
      </c>
      <c r="AA161" s="55">
        <v>3</v>
      </c>
      <c r="AB161" s="56">
        <v>1</v>
      </c>
      <c r="AC161" s="57">
        <v>3.4591194968553458E-2</v>
      </c>
      <c r="AD161" s="53">
        <v>433</v>
      </c>
      <c r="AE161" s="56">
        <v>0.47014115092290987</v>
      </c>
      <c r="AF161" s="59">
        <v>10</v>
      </c>
      <c r="AG161" s="58">
        <v>0</v>
      </c>
      <c r="AH161" s="53">
        <v>0</v>
      </c>
      <c r="AI161" s="56">
        <v>0</v>
      </c>
      <c r="AJ161" s="56">
        <v>1</v>
      </c>
      <c r="AK161" s="56">
        <v>0</v>
      </c>
      <c r="AL161" s="56">
        <v>1</v>
      </c>
      <c r="AM161" s="56">
        <v>0</v>
      </c>
      <c r="AN161" s="56">
        <v>0</v>
      </c>
      <c r="AO161" s="58">
        <v>0</v>
      </c>
      <c r="AP161" s="58">
        <v>0</v>
      </c>
      <c r="AQ161" s="58">
        <v>5.2342971086739778E-4</v>
      </c>
      <c r="AR161" s="59" t="s">
        <v>306</v>
      </c>
      <c r="AS161" s="59" t="s">
        <v>312</v>
      </c>
      <c r="AT161" s="59" t="s">
        <v>318</v>
      </c>
    </row>
    <row r="162" spans="1:46" x14ac:dyDescent="0.25">
      <c r="A162">
        <f>--SUBTOTAL(103,$B$8:B162)</f>
        <v>155</v>
      </c>
      <c r="B162" t="s">
        <v>218</v>
      </c>
      <c r="C162" t="s">
        <v>283</v>
      </c>
      <c r="D162" t="s">
        <v>289</v>
      </c>
      <c r="E162" t="s">
        <v>278</v>
      </c>
      <c r="F162" t="s">
        <v>274</v>
      </c>
      <c r="G162" s="52">
        <v>5.4696999999999996</v>
      </c>
      <c r="H162" s="53">
        <v>0</v>
      </c>
      <c r="I162" s="53">
        <v>0</v>
      </c>
      <c r="J162" s="53">
        <v>0</v>
      </c>
      <c r="K162" s="53">
        <v>0</v>
      </c>
      <c r="L162" s="54">
        <v>0</v>
      </c>
      <c r="M162" s="54" t="s">
        <v>301</v>
      </c>
      <c r="N162" s="53">
        <v>0</v>
      </c>
      <c r="O162" s="55">
        <v>0</v>
      </c>
      <c r="P162" s="56">
        <v>0</v>
      </c>
      <c r="Q162" s="57">
        <v>0</v>
      </c>
      <c r="R162" s="53">
        <v>0</v>
      </c>
      <c r="S162" s="56">
        <v>0</v>
      </c>
      <c r="T162" s="58">
        <v>0</v>
      </c>
      <c r="U162" s="53">
        <v>55</v>
      </c>
      <c r="V162" s="53">
        <v>32</v>
      </c>
      <c r="W162" s="53">
        <v>87</v>
      </c>
      <c r="X162" s="58">
        <v>1.4615549560454986E-6</v>
      </c>
      <c r="Y162" s="58" t="s">
        <v>301</v>
      </c>
      <c r="Z162" s="53">
        <v>15.905808362433042</v>
      </c>
      <c r="AA162" s="55">
        <v>3</v>
      </c>
      <c r="AB162" s="56">
        <v>1</v>
      </c>
      <c r="AC162" s="57">
        <v>0.36781609195402298</v>
      </c>
      <c r="AD162" s="53">
        <v>53</v>
      </c>
      <c r="AE162" s="56">
        <v>0.96363636363636362</v>
      </c>
      <c r="AF162" s="59">
        <v>19</v>
      </c>
      <c r="AG162" s="58">
        <v>0</v>
      </c>
      <c r="AH162" s="53">
        <v>0</v>
      </c>
      <c r="AI162" s="56">
        <v>0</v>
      </c>
      <c r="AJ162" s="56">
        <v>1</v>
      </c>
      <c r="AK162" s="56">
        <v>0</v>
      </c>
      <c r="AL162" s="56">
        <v>1</v>
      </c>
      <c r="AM162" s="56">
        <v>0</v>
      </c>
      <c r="AN162" s="56">
        <v>0</v>
      </c>
      <c r="AO162" s="58">
        <v>0</v>
      </c>
      <c r="AP162" s="58">
        <v>0</v>
      </c>
      <c r="AQ162" s="58">
        <v>0</v>
      </c>
      <c r="AR162" s="59" t="s">
        <v>306</v>
      </c>
      <c r="AS162" s="59" t="s">
        <v>278</v>
      </c>
      <c r="AT162" s="59" t="s">
        <v>307</v>
      </c>
    </row>
    <row r="163" spans="1:46" x14ac:dyDescent="0.25">
      <c r="A163">
        <f>--SUBTOTAL(103,$B$8:B163)</f>
        <v>156</v>
      </c>
      <c r="B163" t="s">
        <v>77</v>
      </c>
      <c r="C163" t="s">
        <v>280</v>
      </c>
      <c r="D163" t="s">
        <v>290</v>
      </c>
      <c r="E163" t="s">
        <v>278</v>
      </c>
      <c r="F163" t="s">
        <v>271</v>
      </c>
      <c r="G163" s="52">
        <v>0.503637</v>
      </c>
      <c r="H163" s="53">
        <v>0</v>
      </c>
      <c r="I163" s="53">
        <v>0</v>
      </c>
      <c r="J163" s="53">
        <v>0</v>
      </c>
      <c r="K163" s="53">
        <v>0</v>
      </c>
      <c r="L163" s="54">
        <v>0</v>
      </c>
      <c r="M163" s="54" t="s">
        <v>301</v>
      </c>
      <c r="N163" s="53">
        <v>0</v>
      </c>
      <c r="O163" s="55">
        <v>0</v>
      </c>
      <c r="P163" s="56">
        <v>0</v>
      </c>
      <c r="Q163" s="57">
        <v>0</v>
      </c>
      <c r="R163" s="53">
        <v>0</v>
      </c>
      <c r="S163" s="56">
        <v>0</v>
      </c>
      <c r="T163" s="58">
        <v>0</v>
      </c>
      <c r="U163" s="53">
        <v>17</v>
      </c>
      <c r="V163" s="53">
        <v>31</v>
      </c>
      <c r="W163" s="53">
        <v>48</v>
      </c>
      <c r="X163" s="58">
        <v>8.063751481630337E-7</v>
      </c>
      <c r="Y163" s="58" t="s">
        <v>301</v>
      </c>
      <c r="Z163" s="53">
        <v>95.306738782099018</v>
      </c>
      <c r="AA163" s="55">
        <v>1</v>
      </c>
      <c r="AB163" s="56">
        <v>1</v>
      </c>
      <c r="AC163" s="57">
        <v>0.64583333333333337</v>
      </c>
      <c r="AD163" s="53">
        <v>17</v>
      </c>
      <c r="AE163" s="56">
        <v>1</v>
      </c>
      <c r="AF163" s="59">
        <v>14</v>
      </c>
      <c r="AG163" s="58">
        <v>0</v>
      </c>
      <c r="AH163" s="53">
        <v>0</v>
      </c>
      <c r="AI163" s="56">
        <v>0</v>
      </c>
      <c r="AJ163" s="56">
        <v>0</v>
      </c>
      <c r="AK163" s="56">
        <v>0</v>
      </c>
      <c r="AL163" s="56">
        <v>0</v>
      </c>
      <c r="AM163" s="56">
        <v>0</v>
      </c>
      <c r="AN163" s="56">
        <v>0</v>
      </c>
      <c r="AO163" s="58">
        <v>0</v>
      </c>
      <c r="AP163" s="58">
        <v>5.5832885439174526E-5</v>
      </c>
      <c r="AQ163" s="58">
        <v>1.0219341974077767E-3</v>
      </c>
      <c r="AR163" s="59" t="s">
        <v>311</v>
      </c>
      <c r="AS163" s="59" t="s">
        <v>315</v>
      </c>
      <c r="AT163" s="59" t="s">
        <v>305</v>
      </c>
    </row>
    <row r="164" spans="1:46" x14ac:dyDescent="0.25">
      <c r="A164">
        <f>--SUBTOTAL(103,$B$8:B164)</f>
        <v>157</v>
      </c>
      <c r="B164" t="s">
        <v>185</v>
      </c>
      <c r="C164" t="s">
        <v>288</v>
      </c>
      <c r="D164" t="s">
        <v>290</v>
      </c>
      <c r="E164" t="s">
        <v>278</v>
      </c>
      <c r="F164" t="s">
        <v>278</v>
      </c>
      <c r="G164" s="52">
        <v>1.1900000000000001E-3</v>
      </c>
      <c r="H164" s="53">
        <v>0</v>
      </c>
      <c r="I164" s="53">
        <v>0</v>
      </c>
      <c r="J164" s="53">
        <v>0</v>
      </c>
      <c r="K164" s="53">
        <v>0</v>
      </c>
      <c r="L164" s="54">
        <v>0</v>
      </c>
      <c r="M164" s="54" t="s">
        <v>301</v>
      </c>
      <c r="N164" s="53">
        <v>0</v>
      </c>
      <c r="O164" s="55">
        <v>0</v>
      </c>
      <c r="P164" s="56">
        <v>0</v>
      </c>
      <c r="Q164" s="57">
        <v>0</v>
      </c>
      <c r="R164" s="53">
        <v>0</v>
      </c>
      <c r="S164" s="56">
        <v>0</v>
      </c>
      <c r="T164" s="58">
        <v>0</v>
      </c>
      <c r="U164" s="53">
        <v>18</v>
      </c>
      <c r="V164" s="53">
        <v>28</v>
      </c>
      <c r="W164" s="53">
        <v>46</v>
      </c>
      <c r="X164" s="58">
        <v>7.7277618365624062E-7</v>
      </c>
      <c r="Y164" s="58" t="s">
        <v>301</v>
      </c>
      <c r="Z164" s="53">
        <v>38655.462184873948</v>
      </c>
      <c r="AA164" s="55">
        <v>1</v>
      </c>
      <c r="AB164" s="56">
        <v>1</v>
      </c>
      <c r="AC164" s="57">
        <v>0.60869565217391308</v>
      </c>
      <c r="AD164" s="53">
        <v>7</v>
      </c>
      <c r="AE164" s="56">
        <v>0.3888888888888889</v>
      </c>
      <c r="AF164" s="59">
        <v>4</v>
      </c>
      <c r="AG164" s="58">
        <v>0</v>
      </c>
      <c r="AH164" s="53">
        <v>0</v>
      </c>
      <c r="AI164" s="56">
        <v>0</v>
      </c>
      <c r="AJ164" s="56">
        <v>0</v>
      </c>
      <c r="AK164" s="56">
        <v>0</v>
      </c>
      <c r="AL164" s="56">
        <v>0</v>
      </c>
      <c r="AM164" s="56">
        <v>0</v>
      </c>
      <c r="AN164" s="56">
        <v>0</v>
      </c>
      <c r="AO164" s="58">
        <v>0</v>
      </c>
      <c r="AP164" s="58">
        <v>0</v>
      </c>
      <c r="AQ164" s="58">
        <v>1.7447657028913261E-4</v>
      </c>
      <c r="AR164" s="59" t="s">
        <v>306</v>
      </c>
      <c r="AS164" s="59" t="s">
        <v>278</v>
      </c>
      <c r="AT164" s="59" t="s">
        <v>305</v>
      </c>
    </row>
    <row r="165" spans="1:46" x14ac:dyDescent="0.25">
      <c r="A165">
        <f>--SUBTOTAL(103,$B$8:B165)</f>
        <v>158</v>
      </c>
      <c r="B165" t="s">
        <v>191</v>
      </c>
      <c r="C165" t="s">
        <v>281</v>
      </c>
      <c r="D165" t="s">
        <v>293</v>
      </c>
      <c r="E165" t="s">
        <v>278</v>
      </c>
      <c r="F165" t="s">
        <v>273</v>
      </c>
      <c r="G165" s="52">
        <v>3.9260169999999999</v>
      </c>
      <c r="H165" s="53">
        <v>0</v>
      </c>
      <c r="I165" s="53">
        <v>17221</v>
      </c>
      <c r="J165" s="53">
        <v>1380</v>
      </c>
      <c r="K165" s="53">
        <v>18601</v>
      </c>
      <c r="L165" s="54">
        <v>3.1248716939542896E-4</v>
      </c>
      <c r="M165" s="54" t="s">
        <v>300</v>
      </c>
      <c r="N165" s="53">
        <v>4737.8806561459105</v>
      </c>
      <c r="O165" s="55">
        <v>12</v>
      </c>
      <c r="P165" s="56">
        <v>1</v>
      </c>
      <c r="Q165" s="57">
        <v>7.418955970109134E-2</v>
      </c>
      <c r="R165" s="53">
        <v>17166</v>
      </c>
      <c r="S165" s="56">
        <v>0.99680622495790028</v>
      </c>
      <c r="T165" s="58">
        <v>0.90302537599442545</v>
      </c>
      <c r="U165" s="53">
        <v>83</v>
      </c>
      <c r="V165" s="53">
        <v>28</v>
      </c>
      <c r="W165" s="53">
        <v>111</v>
      </c>
      <c r="X165" s="58">
        <v>1.8647425301270156E-6</v>
      </c>
      <c r="Y165" s="58" t="s">
        <v>301</v>
      </c>
      <c r="Z165" s="53">
        <v>28.272929027052101</v>
      </c>
      <c r="AA165" s="55">
        <v>3</v>
      </c>
      <c r="AB165" s="56">
        <v>1</v>
      </c>
      <c r="AC165" s="57">
        <v>0.25225225225225223</v>
      </c>
      <c r="AD165" s="53">
        <v>83</v>
      </c>
      <c r="AE165" s="56">
        <v>1</v>
      </c>
      <c r="AF165" s="59">
        <v>11</v>
      </c>
      <c r="AG165" s="58">
        <v>0.21686746987951808</v>
      </c>
      <c r="AH165" s="53">
        <v>17221</v>
      </c>
      <c r="AI165" s="56">
        <v>0</v>
      </c>
      <c r="AJ165" s="56">
        <v>1</v>
      </c>
      <c r="AK165" s="56">
        <v>0</v>
      </c>
      <c r="AL165" s="56">
        <v>0.97660818713450293</v>
      </c>
      <c r="AM165" s="56">
        <v>2.3391812865497075E-2</v>
      </c>
      <c r="AN165" s="56">
        <v>0</v>
      </c>
      <c r="AO165" s="58">
        <v>0</v>
      </c>
      <c r="AP165" s="58">
        <v>0</v>
      </c>
      <c r="AQ165" s="58">
        <v>1.9940179461615153E-4</v>
      </c>
      <c r="AR165" s="59" t="s">
        <v>306</v>
      </c>
      <c r="AS165" s="59" t="s">
        <v>278</v>
      </c>
      <c r="AT165" s="59" t="s">
        <v>307</v>
      </c>
    </row>
    <row r="166" spans="1:46" x14ac:dyDescent="0.25">
      <c r="A166">
        <f>--SUBTOTAL(103,$B$8:B166)</f>
        <v>159</v>
      </c>
      <c r="B166" t="s">
        <v>109</v>
      </c>
      <c r="C166" t="s">
        <v>286</v>
      </c>
      <c r="D166" t="s">
        <v>289</v>
      </c>
      <c r="E166" t="s">
        <v>278</v>
      </c>
      <c r="F166" t="s">
        <v>274</v>
      </c>
      <c r="G166" s="52">
        <v>66.201364999999996</v>
      </c>
      <c r="H166" s="53">
        <v>0</v>
      </c>
      <c r="I166" s="53">
        <v>252228</v>
      </c>
      <c r="J166" s="53">
        <v>55814</v>
      </c>
      <c r="K166" s="53">
        <v>308042</v>
      </c>
      <c r="L166" s="54">
        <v>5.174946112300776E-3</v>
      </c>
      <c r="M166" s="54" t="s">
        <v>296</v>
      </c>
      <c r="N166" s="53">
        <v>4653.1064729556565</v>
      </c>
      <c r="O166" s="55">
        <v>116</v>
      </c>
      <c r="P166" s="56">
        <v>1</v>
      </c>
      <c r="Q166" s="57">
        <v>0.18118957804455238</v>
      </c>
      <c r="R166" s="53">
        <v>207808</v>
      </c>
      <c r="S166" s="56">
        <v>0.82388949680447854</v>
      </c>
      <c r="T166" s="58">
        <v>3.1717335109504099E-5</v>
      </c>
      <c r="U166" s="53">
        <v>79</v>
      </c>
      <c r="V166" s="53">
        <v>25</v>
      </c>
      <c r="W166" s="53">
        <v>104</v>
      </c>
      <c r="X166" s="58">
        <v>1.7471461543532397E-6</v>
      </c>
      <c r="Y166" s="58" t="s">
        <v>301</v>
      </c>
      <c r="Z166" s="53">
        <v>1.5709645866063338</v>
      </c>
      <c r="AA166" s="55">
        <v>3</v>
      </c>
      <c r="AB166" s="56">
        <v>1</v>
      </c>
      <c r="AC166" s="57">
        <v>0.24038461538461539</v>
      </c>
      <c r="AD166" s="53">
        <v>71</v>
      </c>
      <c r="AE166" s="56">
        <v>0.89873417721518989</v>
      </c>
      <c r="AF166" s="59">
        <v>19</v>
      </c>
      <c r="AG166" s="58">
        <v>0.17721518987341772</v>
      </c>
      <c r="AH166" s="53">
        <v>252228</v>
      </c>
      <c r="AI166" s="56">
        <v>0</v>
      </c>
      <c r="AJ166" s="56">
        <v>0</v>
      </c>
      <c r="AK166" s="56">
        <v>1</v>
      </c>
      <c r="AL166" s="56">
        <v>0.76215393397393205</v>
      </c>
      <c r="AM166" s="56">
        <v>0</v>
      </c>
      <c r="AN166" s="56">
        <v>0.23784606602606792</v>
      </c>
      <c r="AO166" s="58">
        <v>0</v>
      </c>
      <c r="AP166" s="58">
        <v>0</v>
      </c>
      <c r="AQ166" s="58">
        <v>1.9940179461615153E-4</v>
      </c>
      <c r="AR166" s="59" t="s">
        <v>306</v>
      </c>
      <c r="AS166" s="59" t="s">
        <v>278</v>
      </c>
      <c r="AT166" s="59" t="s">
        <v>314</v>
      </c>
    </row>
    <row r="167" spans="1:46" x14ac:dyDescent="0.25">
      <c r="A167">
        <f>--SUBTOTAL(103,$B$8:B167)</f>
        <v>160</v>
      </c>
      <c r="B167" t="s">
        <v>104</v>
      </c>
      <c r="C167" t="s">
        <v>286</v>
      </c>
      <c r="D167" t="s">
        <v>289</v>
      </c>
      <c r="E167" t="s">
        <v>278</v>
      </c>
      <c r="F167" t="s">
        <v>275</v>
      </c>
      <c r="G167" s="52">
        <v>1.313645</v>
      </c>
      <c r="H167" s="53">
        <v>0</v>
      </c>
      <c r="I167" s="53">
        <v>57</v>
      </c>
      <c r="J167" s="53">
        <v>69</v>
      </c>
      <c r="K167" s="53">
        <v>126</v>
      </c>
      <c r="L167" s="54">
        <v>2.1167347639279636E-6</v>
      </c>
      <c r="M167" s="54" t="s">
        <v>301</v>
      </c>
      <c r="N167" s="53">
        <v>95.916324425548765</v>
      </c>
      <c r="O167" s="55">
        <v>6</v>
      </c>
      <c r="P167" s="56">
        <v>1</v>
      </c>
      <c r="Q167" s="57">
        <v>0.54761904761904767</v>
      </c>
      <c r="R167" s="53">
        <v>35</v>
      </c>
      <c r="S167" s="56">
        <v>0.61403508771929827</v>
      </c>
      <c r="T167" s="58">
        <v>0.24561403508771928</v>
      </c>
      <c r="U167" s="53">
        <v>330</v>
      </c>
      <c r="V167" s="53">
        <v>24</v>
      </c>
      <c r="W167" s="53">
        <v>354</v>
      </c>
      <c r="X167" s="58">
        <v>5.9470167177023736E-6</v>
      </c>
      <c r="Y167" s="58" t="s">
        <v>301</v>
      </c>
      <c r="Z167" s="53">
        <v>269.47919719558939</v>
      </c>
      <c r="AA167" s="55">
        <v>5</v>
      </c>
      <c r="AB167" s="56">
        <v>1</v>
      </c>
      <c r="AC167" s="57">
        <v>6.7796610169491525E-2</v>
      </c>
      <c r="AD167" s="53">
        <v>120</v>
      </c>
      <c r="AE167" s="56">
        <v>0.36363636363636365</v>
      </c>
      <c r="AF167" s="59">
        <v>21</v>
      </c>
      <c r="AG167" s="58">
        <v>0</v>
      </c>
      <c r="AH167" s="53">
        <v>57</v>
      </c>
      <c r="AI167" s="56">
        <v>0</v>
      </c>
      <c r="AJ167" s="56">
        <v>1</v>
      </c>
      <c r="AK167" s="56">
        <v>0</v>
      </c>
      <c r="AL167" s="56">
        <v>0</v>
      </c>
      <c r="AM167" s="56">
        <v>0</v>
      </c>
      <c r="AN167" s="56">
        <v>1</v>
      </c>
      <c r="AO167" s="58">
        <v>0</v>
      </c>
      <c r="AP167" s="58">
        <v>0</v>
      </c>
      <c r="AQ167" s="58">
        <v>2.4925224327018942E-5</v>
      </c>
      <c r="AR167" s="59" t="s">
        <v>306</v>
      </c>
      <c r="AS167" s="59" t="s">
        <v>278</v>
      </c>
      <c r="AT167" s="59" t="s">
        <v>307</v>
      </c>
    </row>
    <row r="168" spans="1:46" x14ac:dyDescent="0.25">
      <c r="A168">
        <f>--SUBTOTAL(103,$B$8:B168)</f>
        <v>161</v>
      </c>
      <c r="B168" t="s">
        <v>197</v>
      </c>
      <c r="C168" t="s">
        <v>286</v>
      </c>
      <c r="D168" t="s">
        <v>289</v>
      </c>
      <c r="E168" t="s">
        <v>278</v>
      </c>
      <c r="F168" t="s">
        <v>276</v>
      </c>
      <c r="G168" s="52">
        <v>10.397392999999999</v>
      </c>
      <c r="H168" s="53">
        <v>0</v>
      </c>
      <c r="I168" s="53">
        <v>634</v>
      </c>
      <c r="J168" s="53">
        <v>292</v>
      </c>
      <c r="K168" s="53">
        <v>926</v>
      </c>
      <c r="L168" s="54">
        <v>1.5556320566645191E-5</v>
      </c>
      <c r="M168" s="54" t="s">
        <v>301</v>
      </c>
      <c r="N168" s="53">
        <v>89.060786679891777</v>
      </c>
      <c r="O168" s="55">
        <v>28</v>
      </c>
      <c r="P168" s="56">
        <v>1</v>
      </c>
      <c r="Q168" s="57">
        <v>0.31533477321814257</v>
      </c>
      <c r="R168" s="53">
        <v>341</v>
      </c>
      <c r="S168" s="56">
        <v>0.53785488958990535</v>
      </c>
      <c r="T168" s="58">
        <v>0</v>
      </c>
      <c r="U168" s="53">
        <v>25</v>
      </c>
      <c r="V168" s="53">
        <v>24</v>
      </c>
      <c r="W168" s="53">
        <v>49</v>
      </c>
      <c r="X168" s="58">
        <v>8.2317463041643029E-7</v>
      </c>
      <c r="Y168" s="58" t="s">
        <v>301</v>
      </c>
      <c r="Z168" s="53">
        <v>4.7127198135147923</v>
      </c>
      <c r="AA168" s="55">
        <v>3</v>
      </c>
      <c r="AB168" s="56">
        <v>1</v>
      </c>
      <c r="AC168" s="57">
        <v>0.48979591836734693</v>
      </c>
      <c r="AD168" s="53">
        <v>20</v>
      </c>
      <c r="AE168" s="56">
        <v>0.8</v>
      </c>
      <c r="AF168" s="59">
        <v>13</v>
      </c>
      <c r="AG168" s="58">
        <v>0</v>
      </c>
      <c r="AH168" s="53">
        <v>634</v>
      </c>
      <c r="AI168" s="56">
        <v>0</v>
      </c>
      <c r="AJ168" s="56">
        <v>0</v>
      </c>
      <c r="AK168" s="56">
        <v>1</v>
      </c>
      <c r="AL168" s="56">
        <v>0</v>
      </c>
      <c r="AM168" s="56">
        <v>0</v>
      </c>
      <c r="AN168" s="56">
        <v>1</v>
      </c>
      <c r="AO168" s="58">
        <v>0</v>
      </c>
      <c r="AP168" s="58">
        <v>0</v>
      </c>
      <c r="AQ168" s="58">
        <v>0</v>
      </c>
      <c r="AR168" s="59" t="s">
        <v>306</v>
      </c>
      <c r="AS168" s="59" t="s">
        <v>278</v>
      </c>
      <c r="AT168" s="59" t="s">
        <v>307</v>
      </c>
    </row>
    <row r="169" spans="1:46" x14ac:dyDescent="0.25">
      <c r="A169">
        <f>--SUBTOTAL(103,$B$8:B169)</f>
        <v>162</v>
      </c>
      <c r="B169" t="s">
        <v>58</v>
      </c>
      <c r="C169" t="s">
        <v>281</v>
      </c>
      <c r="D169" t="s">
        <v>289</v>
      </c>
      <c r="E169" t="s">
        <v>278</v>
      </c>
      <c r="F169" t="s">
        <v>275</v>
      </c>
      <c r="G169" s="52">
        <v>0.28606599999999999</v>
      </c>
      <c r="H169" s="53">
        <v>0</v>
      </c>
      <c r="I169" s="53">
        <v>0</v>
      </c>
      <c r="J169" s="53">
        <v>0</v>
      </c>
      <c r="K169" s="53">
        <v>0</v>
      </c>
      <c r="L169" s="54">
        <v>0</v>
      </c>
      <c r="M169" s="54" t="s">
        <v>301</v>
      </c>
      <c r="N169" s="53">
        <v>0</v>
      </c>
      <c r="O169" s="55">
        <v>0</v>
      </c>
      <c r="P169" s="56">
        <v>0</v>
      </c>
      <c r="Q169" s="57">
        <v>0</v>
      </c>
      <c r="R169" s="53">
        <v>0</v>
      </c>
      <c r="S169" s="56">
        <v>0</v>
      </c>
      <c r="T169" s="58">
        <v>0</v>
      </c>
      <c r="U169" s="53">
        <v>82</v>
      </c>
      <c r="V169" s="53">
        <v>20</v>
      </c>
      <c r="W169" s="53">
        <v>102</v>
      </c>
      <c r="X169" s="58">
        <v>1.7135471898464468E-6</v>
      </c>
      <c r="Y169" s="58" t="s">
        <v>301</v>
      </c>
      <c r="Z169" s="53">
        <v>356.56107331874466</v>
      </c>
      <c r="AA169" s="55">
        <v>1</v>
      </c>
      <c r="AB169" s="56">
        <v>1</v>
      </c>
      <c r="AC169" s="57">
        <v>0.19607843137254902</v>
      </c>
      <c r="AD169" s="53">
        <v>42</v>
      </c>
      <c r="AE169" s="56">
        <v>0.51219512195121952</v>
      </c>
      <c r="AF169" s="59">
        <v>9</v>
      </c>
      <c r="AG169" s="58">
        <v>0</v>
      </c>
      <c r="AH169" s="53">
        <v>0</v>
      </c>
      <c r="AI169" s="56">
        <v>0</v>
      </c>
      <c r="AJ169" s="56">
        <v>1</v>
      </c>
      <c r="AK169" s="56">
        <v>0</v>
      </c>
      <c r="AL169" s="56">
        <v>1</v>
      </c>
      <c r="AM169" s="56">
        <v>0</v>
      </c>
      <c r="AN169" s="56">
        <v>0</v>
      </c>
      <c r="AO169" s="58">
        <v>0</v>
      </c>
      <c r="AP169" s="58">
        <v>0</v>
      </c>
      <c r="AQ169" s="58">
        <v>2.4925224327018941E-4</v>
      </c>
      <c r="AR169" s="59" t="s">
        <v>306</v>
      </c>
      <c r="AS169" s="59" t="s">
        <v>278</v>
      </c>
      <c r="AT169" s="59" t="s">
        <v>307</v>
      </c>
    </row>
    <row r="170" spans="1:46" x14ac:dyDescent="0.25">
      <c r="A170">
        <f>--SUBTOTAL(103,$B$8:B170)</f>
        <v>163</v>
      </c>
      <c r="B170" t="s">
        <v>60</v>
      </c>
      <c r="C170" t="s">
        <v>286</v>
      </c>
      <c r="D170" t="s">
        <v>289</v>
      </c>
      <c r="E170" t="s">
        <v>278</v>
      </c>
      <c r="F170" t="s">
        <v>274</v>
      </c>
      <c r="G170" s="52">
        <v>11.225206999999999</v>
      </c>
      <c r="H170" s="53">
        <v>0</v>
      </c>
      <c r="I170" s="53">
        <v>29115</v>
      </c>
      <c r="J170" s="53">
        <v>9908</v>
      </c>
      <c r="K170" s="53">
        <v>39023</v>
      </c>
      <c r="L170" s="54">
        <v>6.55566195974293E-4</v>
      </c>
      <c r="M170" s="54" t="s">
        <v>297</v>
      </c>
      <c r="N170" s="53">
        <v>3476.3724178983962</v>
      </c>
      <c r="O170" s="55">
        <v>85</v>
      </c>
      <c r="P170" s="56">
        <v>1</v>
      </c>
      <c r="Q170" s="57">
        <v>0.25390154524254926</v>
      </c>
      <c r="R170" s="53">
        <v>15529</v>
      </c>
      <c r="S170" s="56">
        <v>0.53336767989009104</v>
      </c>
      <c r="T170" s="58">
        <v>1.7173278378842521E-4</v>
      </c>
      <c r="U170" s="53">
        <v>71</v>
      </c>
      <c r="V170" s="53">
        <v>20</v>
      </c>
      <c r="W170" s="53">
        <v>91</v>
      </c>
      <c r="X170" s="58">
        <v>1.5287528850590847E-6</v>
      </c>
      <c r="Y170" s="58" t="s">
        <v>301</v>
      </c>
      <c r="Z170" s="53">
        <v>8.1067547351242624</v>
      </c>
      <c r="AA170" s="55">
        <v>3</v>
      </c>
      <c r="AB170" s="56">
        <v>1</v>
      </c>
      <c r="AC170" s="57">
        <v>0.21978021978021978</v>
      </c>
      <c r="AD170" s="53">
        <v>63</v>
      </c>
      <c r="AE170" s="56">
        <v>0.88732394366197187</v>
      </c>
      <c r="AF170" s="59">
        <v>18</v>
      </c>
      <c r="AG170" s="58">
        <v>0</v>
      </c>
      <c r="AH170" s="53">
        <v>29115</v>
      </c>
      <c r="AI170" s="56">
        <v>0</v>
      </c>
      <c r="AJ170" s="56">
        <v>0</v>
      </c>
      <c r="AK170" s="56">
        <v>1</v>
      </c>
      <c r="AL170" s="56">
        <v>0</v>
      </c>
      <c r="AM170" s="56">
        <v>0</v>
      </c>
      <c r="AN170" s="56">
        <v>1</v>
      </c>
      <c r="AO170" s="58">
        <v>0</v>
      </c>
      <c r="AP170" s="58">
        <v>0</v>
      </c>
      <c r="AQ170" s="58">
        <v>0</v>
      </c>
      <c r="AR170" s="59" t="s">
        <v>306</v>
      </c>
      <c r="AS170" s="59" t="s">
        <v>278</v>
      </c>
      <c r="AT170" s="59" t="s">
        <v>307</v>
      </c>
    </row>
    <row r="171" spans="1:46" x14ac:dyDescent="0.25">
      <c r="A171">
        <f>--SUBTOTAL(103,$B$8:B171)</f>
        <v>164</v>
      </c>
      <c r="B171" t="s">
        <v>222</v>
      </c>
      <c r="C171" t="s">
        <v>288</v>
      </c>
      <c r="D171" t="s">
        <v>290</v>
      </c>
      <c r="E171" t="s">
        <v>310</v>
      </c>
      <c r="F171" t="s">
        <v>270</v>
      </c>
      <c r="G171" s="52">
        <v>0.57286499999999996</v>
      </c>
      <c r="H171" s="53">
        <v>0</v>
      </c>
      <c r="I171" s="53">
        <v>0</v>
      </c>
      <c r="J171" s="53">
        <v>0</v>
      </c>
      <c r="K171" s="53">
        <v>0</v>
      </c>
      <c r="L171" s="54">
        <v>0</v>
      </c>
      <c r="M171" s="54" t="s">
        <v>301</v>
      </c>
      <c r="N171" s="53">
        <v>0</v>
      </c>
      <c r="O171" s="55">
        <v>0</v>
      </c>
      <c r="P171" s="56">
        <v>0</v>
      </c>
      <c r="Q171" s="57">
        <v>0</v>
      </c>
      <c r="R171" s="53">
        <v>0</v>
      </c>
      <c r="S171" s="56">
        <v>0</v>
      </c>
      <c r="T171" s="58">
        <v>0</v>
      </c>
      <c r="U171" s="53">
        <v>70</v>
      </c>
      <c r="V171" s="53">
        <v>16</v>
      </c>
      <c r="W171" s="53">
        <v>86</v>
      </c>
      <c r="X171" s="58">
        <v>1.4447554737921021E-6</v>
      </c>
      <c r="Y171" s="58" t="s">
        <v>301</v>
      </c>
      <c r="Z171" s="53">
        <v>150.12262924074608</v>
      </c>
      <c r="AA171" s="55">
        <v>3</v>
      </c>
      <c r="AB171" s="56">
        <v>1</v>
      </c>
      <c r="AC171" s="57">
        <v>0.18604651162790697</v>
      </c>
      <c r="AD171" s="53">
        <v>58</v>
      </c>
      <c r="AE171" s="56">
        <v>0.82857142857142863</v>
      </c>
      <c r="AF171" s="59">
        <v>20</v>
      </c>
      <c r="AG171" s="58">
        <v>0</v>
      </c>
      <c r="AH171" s="53">
        <v>0</v>
      </c>
      <c r="AI171" s="56">
        <v>0</v>
      </c>
      <c r="AJ171" s="56">
        <v>1</v>
      </c>
      <c r="AK171" s="56">
        <v>0</v>
      </c>
      <c r="AL171" s="56">
        <v>1</v>
      </c>
      <c r="AM171" s="56">
        <v>0</v>
      </c>
      <c r="AN171" s="56">
        <v>0</v>
      </c>
      <c r="AO171" s="58">
        <v>0</v>
      </c>
      <c r="AP171" s="58">
        <v>0</v>
      </c>
      <c r="AQ171" s="58">
        <v>6.3559322033898309E-3</v>
      </c>
      <c r="AR171" s="59" t="s">
        <v>317</v>
      </c>
      <c r="AS171" s="59" t="s">
        <v>315</v>
      </c>
      <c r="AT171" s="59" t="s">
        <v>305</v>
      </c>
    </row>
    <row r="172" spans="1:46" x14ac:dyDescent="0.25">
      <c r="A172">
        <f>--SUBTOTAL(103,$B$8:B172)</f>
        <v>165</v>
      </c>
      <c r="B172" t="s">
        <v>48</v>
      </c>
      <c r="C172" t="s">
        <v>281</v>
      </c>
      <c r="D172" t="s">
        <v>289</v>
      </c>
      <c r="E172" t="s">
        <v>278</v>
      </c>
      <c r="F172" t="s">
        <v>273</v>
      </c>
      <c r="G172" s="52">
        <v>9.0902999999999998E-2</v>
      </c>
      <c r="H172" s="53">
        <v>0</v>
      </c>
      <c r="I172" s="53">
        <v>0</v>
      </c>
      <c r="J172" s="53">
        <v>0</v>
      </c>
      <c r="K172" s="53">
        <v>0</v>
      </c>
      <c r="L172" s="54">
        <v>0</v>
      </c>
      <c r="M172" s="54" t="s">
        <v>301</v>
      </c>
      <c r="N172" s="53">
        <v>0</v>
      </c>
      <c r="O172" s="55">
        <v>0</v>
      </c>
      <c r="P172" s="56">
        <v>0</v>
      </c>
      <c r="Q172" s="57">
        <v>0</v>
      </c>
      <c r="R172" s="53">
        <v>0</v>
      </c>
      <c r="S172" s="56">
        <v>0</v>
      </c>
      <c r="T172" s="58">
        <v>0</v>
      </c>
      <c r="U172" s="53">
        <v>48</v>
      </c>
      <c r="V172" s="53">
        <v>15</v>
      </c>
      <c r="W172" s="53">
        <v>63</v>
      </c>
      <c r="X172" s="58">
        <v>1.0583673819639818E-6</v>
      </c>
      <c r="Y172" s="58" t="s">
        <v>301</v>
      </c>
      <c r="Z172" s="53">
        <v>693.04643411108543</v>
      </c>
      <c r="AA172" s="55">
        <v>1</v>
      </c>
      <c r="AB172" s="56">
        <v>1</v>
      </c>
      <c r="AC172" s="57">
        <v>0.23809523809523808</v>
      </c>
      <c r="AD172" s="53">
        <v>27</v>
      </c>
      <c r="AE172" s="56">
        <v>0.5625</v>
      </c>
      <c r="AF172" s="59">
        <v>13</v>
      </c>
      <c r="AG172" s="58">
        <v>0</v>
      </c>
      <c r="AH172" s="53">
        <v>0</v>
      </c>
      <c r="AI172" s="56">
        <v>0</v>
      </c>
      <c r="AJ172" s="56">
        <v>0</v>
      </c>
      <c r="AK172" s="56">
        <v>0</v>
      </c>
      <c r="AL172" s="56">
        <v>0</v>
      </c>
      <c r="AM172" s="56">
        <v>0</v>
      </c>
      <c r="AN172" s="56">
        <v>0</v>
      </c>
      <c r="AO172" s="58">
        <v>0</v>
      </c>
      <c r="AP172" s="58">
        <v>0</v>
      </c>
      <c r="AQ172" s="58">
        <v>1.7447657028913261E-4</v>
      </c>
      <c r="AR172" s="59" t="s">
        <v>306</v>
      </c>
      <c r="AS172" s="59" t="s">
        <v>278</v>
      </c>
      <c r="AT172" s="59" t="s">
        <v>307</v>
      </c>
    </row>
    <row r="173" spans="1:46" x14ac:dyDescent="0.25">
      <c r="A173">
        <f>--SUBTOTAL(103,$B$8:B173)</f>
        <v>166</v>
      </c>
      <c r="B173" t="s">
        <v>181</v>
      </c>
      <c r="C173" t="s">
        <v>288</v>
      </c>
      <c r="D173" t="s">
        <v>289</v>
      </c>
      <c r="E173" t="s">
        <v>278</v>
      </c>
      <c r="F173" t="s">
        <v>276</v>
      </c>
      <c r="G173" s="52">
        <v>4.5096999999999996</v>
      </c>
      <c r="H173" s="53">
        <v>0</v>
      </c>
      <c r="I173" s="53">
        <v>1277</v>
      </c>
      <c r="J173" s="53">
        <v>225</v>
      </c>
      <c r="K173" s="53">
        <v>1502</v>
      </c>
      <c r="L173" s="54">
        <v>2.5232822344601596E-5</v>
      </c>
      <c r="M173" s="54" t="s">
        <v>298</v>
      </c>
      <c r="N173" s="53">
        <v>333.05984877042823</v>
      </c>
      <c r="O173" s="55">
        <v>33</v>
      </c>
      <c r="P173" s="56">
        <v>1</v>
      </c>
      <c r="Q173" s="57">
        <v>0.14980026631158455</v>
      </c>
      <c r="R173" s="53">
        <v>1073</v>
      </c>
      <c r="S173" s="56">
        <v>0.84025058731401725</v>
      </c>
      <c r="T173" s="58">
        <v>0</v>
      </c>
      <c r="U173" s="53">
        <v>14</v>
      </c>
      <c r="V173" s="53">
        <v>15</v>
      </c>
      <c r="W173" s="53">
        <v>29</v>
      </c>
      <c r="X173" s="58">
        <v>4.8718498534849956E-7</v>
      </c>
      <c r="Y173" s="58" t="s">
        <v>301</v>
      </c>
      <c r="Z173" s="53">
        <v>6.4305829656074689</v>
      </c>
      <c r="AA173" s="55">
        <v>2</v>
      </c>
      <c r="AB173" s="56">
        <v>1</v>
      </c>
      <c r="AC173" s="57">
        <v>0.51724137931034486</v>
      </c>
      <c r="AD173" s="53">
        <v>11</v>
      </c>
      <c r="AE173" s="56">
        <v>0.7857142857142857</v>
      </c>
      <c r="AF173" s="59">
        <v>11</v>
      </c>
      <c r="AG173" s="58">
        <v>0</v>
      </c>
      <c r="AH173" s="53">
        <v>1277</v>
      </c>
      <c r="AI173" s="56">
        <v>0</v>
      </c>
      <c r="AJ173" s="56">
        <v>0</v>
      </c>
      <c r="AK173" s="56">
        <v>1</v>
      </c>
      <c r="AL173" s="56">
        <v>1</v>
      </c>
      <c r="AM173" s="56">
        <v>0</v>
      </c>
      <c r="AN173" s="56">
        <v>0</v>
      </c>
      <c r="AO173" s="58">
        <v>0</v>
      </c>
      <c r="AP173" s="58">
        <v>0</v>
      </c>
      <c r="AQ173" s="58">
        <v>1.2462612163509471E-4</v>
      </c>
      <c r="AR173" s="59" t="s">
        <v>306</v>
      </c>
      <c r="AS173" s="59" t="s">
        <v>278</v>
      </c>
      <c r="AT173" s="59" t="s">
        <v>313</v>
      </c>
    </row>
    <row r="174" spans="1:46" x14ac:dyDescent="0.25">
      <c r="A174">
        <f>--SUBTOTAL(103,$B$8:B174)</f>
        <v>167</v>
      </c>
      <c r="B174" t="s">
        <v>96</v>
      </c>
      <c r="C174" t="s">
        <v>281</v>
      </c>
      <c r="D174" t="s">
        <v>293</v>
      </c>
      <c r="E174" t="s">
        <v>278</v>
      </c>
      <c r="F174" t="s">
        <v>278</v>
      </c>
      <c r="G174" s="52">
        <v>7.2341000000000003E-2</v>
      </c>
      <c r="H174" s="53">
        <v>0</v>
      </c>
      <c r="I174" s="53">
        <v>0</v>
      </c>
      <c r="J174" s="53">
        <v>0</v>
      </c>
      <c r="K174" s="53">
        <v>0</v>
      </c>
      <c r="L174" s="54">
        <v>0</v>
      </c>
      <c r="M174" s="54" t="s">
        <v>301</v>
      </c>
      <c r="N174" s="53">
        <v>0</v>
      </c>
      <c r="O174" s="55">
        <v>0</v>
      </c>
      <c r="P174" s="56">
        <v>0</v>
      </c>
      <c r="Q174" s="57">
        <v>0</v>
      </c>
      <c r="R174" s="53">
        <v>0</v>
      </c>
      <c r="S174" s="56">
        <v>0</v>
      </c>
      <c r="T174" s="58">
        <v>0</v>
      </c>
      <c r="U174" s="53">
        <v>35</v>
      </c>
      <c r="V174" s="53">
        <v>13</v>
      </c>
      <c r="W174" s="53">
        <v>48</v>
      </c>
      <c r="X174" s="58">
        <v>8.063751481630337E-7</v>
      </c>
      <c r="Y174" s="58" t="s">
        <v>301</v>
      </c>
      <c r="Z174" s="53">
        <v>663.52414260239698</v>
      </c>
      <c r="AA174" s="55">
        <v>2</v>
      </c>
      <c r="AB174" s="56">
        <v>1</v>
      </c>
      <c r="AC174" s="57">
        <v>0.27083333333333331</v>
      </c>
      <c r="AD174" s="53">
        <v>33</v>
      </c>
      <c r="AE174" s="56">
        <v>0.94285714285714284</v>
      </c>
      <c r="AF174" s="59">
        <v>13</v>
      </c>
      <c r="AG174" s="58">
        <v>0</v>
      </c>
      <c r="AH174" s="53">
        <v>0</v>
      </c>
      <c r="AI174" s="56">
        <v>0</v>
      </c>
      <c r="AJ174" s="56">
        <v>0</v>
      </c>
      <c r="AK174" s="56">
        <v>0</v>
      </c>
      <c r="AL174" s="56">
        <v>0</v>
      </c>
      <c r="AM174" s="56">
        <v>0</v>
      </c>
      <c r="AN174" s="56">
        <v>0</v>
      </c>
      <c r="AO174" s="58">
        <v>0</v>
      </c>
      <c r="AP174" s="58">
        <v>0</v>
      </c>
      <c r="AQ174" s="58">
        <v>4.9850448654037884E-5</v>
      </c>
      <c r="AR174" s="59" t="s">
        <v>306</v>
      </c>
      <c r="AS174" s="59" t="s">
        <v>278</v>
      </c>
      <c r="AT174" s="59" t="s">
        <v>307</v>
      </c>
    </row>
    <row r="175" spans="1:46" x14ac:dyDescent="0.25">
      <c r="A175">
        <f>--SUBTOTAL(103,$B$8:B175)</f>
        <v>168</v>
      </c>
      <c r="B175" t="s">
        <v>121</v>
      </c>
      <c r="C175" t="s">
        <v>281</v>
      </c>
      <c r="D175" t="s">
        <v>289</v>
      </c>
      <c r="E175" t="s">
        <v>278</v>
      </c>
      <c r="F175" t="s">
        <v>278</v>
      </c>
      <c r="G175" s="52">
        <v>0.40375</v>
      </c>
      <c r="H175" s="53">
        <v>0</v>
      </c>
      <c r="I175" s="53">
        <v>0</v>
      </c>
      <c r="J175" s="53">
        <v>0</v>
      </c>
      <c r="K175" s="53">
        <v>0</v>
      </c>
      <c r="L175" s="54">
        <v>0</v>
      </c>
      <c r="M175" s="54" t="s">
        <v>301</v>
      </c>
      <c r="N175" s="53">
        <v>0</v>
      </c>
      <c r="O175" s="55">
        <v>0</v>
      </c>
      <c r="P175" s="56">
        <v>0</v>
      </c>
      <c r="Q175" s="57">
        <v>0</v>
      </c>
      <c r="R175" s="53">
        <v>0</v>
      </c>
      <c r="S175" s="56">
        <v>0</v>
      </c>
      <c r="T175" s="58">
        <v>0</v>
      </c>
      <c r="U175" s="53">
        <v>0</v>
      </c>
      <c r="V175" s="53">
        <v>12</v>
      </c>
      <c r="W175" s="53">
        <v>12</v>
      </c>
      <c r="X175" s="58">
        <v>2.0159378704075842E-7</v>
      </c>
      <c r="Y175" s="58" t="s">
        <v>301</v>
      </c>
      <c r="Z175" s="53">
        <v>29.721362229102166</v>
      </c>
      <c r="AA175" s="55">
        <v>0</v>
      </c>
      <c r="AB175" s="56">
        <v>1</v>
      </c>
      <c r="AC175" s="57">
        <v>1</v>
      </c>
      <c r="AD175" s="53">
        <v>0</v>
      </c>
      <c r="AE175" s="56">
        <v>0</v>
      </c>
      <c r="AF175" s="59">
        <v>0</v>
      </c>
      <c r="AG175" s="58">
        <v>0</v>
      </c>
      <c r="AH175" s="53">
        <v>0</v>
      </c>
      <c r="AI175" s="56">
        <v>0</v>
      </c>
      <c r="AJ175" s="56">
        <v>0</v>
      </c>
      <c r="AK175" s="56">
        <v>0</v>
      </c>
      <c r="AL175" s="56">
        <v>0</v>
      </c>
      <c r="AM175" s="56">
        <v>0</v>
      </c>
      <c r="AN175" s="56">
        <v>0</v>
      </c>
      <c r="AO175" s="58">
        <v>0</v>
      </c>
      <c r="AP175" s="58">
        <v>0</v>
      </c>
      <c r="AQ175" s="58">
        <v>0</v>
      </c>
      <c r="AR175" s="59" t="s">
        <v>306</v>
      </c>
      <c r="AS175" s="59" t="s">
        <v>278</v>
      </c>
      <c r="AT175" s="59" t="s">
        <v>307</v>
      </c>
    </row>
    <row r="176" spans="1:46" x14ac:dyDescent="0.25">
      <c r="A176">
        <f>--SUBTOTAL(103,$B$8:B176)</f>
        <v>169</v>
      </c>
      <c r="B176" t="s">
        <v>216</v>
      </c>
      <c r="C176" t="s">
        <v>280</v>
      </c>
      <c r="D176" t="s">
        <v>293</v>
      </c>
      <c r="E176" t="s">
        <v>278</v>
      </c>
      <c r="F176" t="s">
        <v>272</v>
      </c>
      <c r="G176" s="52">
        <v>9.1525999999999996E-2</v>
      </c>
      <c r="H176" s="53">
        <v>0</v>
      </c>
      <c r="I176" s="53">
        <v>0</v>
      </c>
      <c r="J176" s="53">
        <v>0</v>
      </c>
      <c r="K176" s="53">
        <v>0</v>
      </c>
      <c r="L176" s="54">
        <v>0</v>
      </c>
      <c r="M176" s="54" t="s">
        <v>301</v>
      </c>
      <c r="N176" s="53">
        <v>0</v>
      </c>
      <c r="O176" s="55">
        <v>0</v>
      </c>
      <c r="P176" s="56">
        <v>0</v>
      </c>
      <c r="Q176" s="57">
        <v>0</v>
      </c>
      <c r="R176" s="53">
        <v>0</v>
      </c>
      <c r="S176" s="56">
        <v>0</v>
      </c>
      <c r="T176" s="58">
        <v>0</v>
      </c>
      <c r="U176" s="53">
        <v>18</v>
      </c>
      <c r="V176" s="53">
        <v>12</v>
      </c>
      <c r="W176" s="53">
        <v>30</v>
      </c>
      <c r="X176" s="58">
        <v>5.0398446760189605E-7</v>
      </c>
      <c r="Y176" s="58" t="s">
        <v>301</v>
      </c>
      <c r="Z176" s="53">
        <v>327.7757140047637</v>
      </c>
      <c r="AA176" s="55">
        <v>2</v>
      </c>
      <c r="AB176" s="56">
        <v>1</v>
      </c>
      <c r="AC176" s="57">
        <v>0.4</v>
      </c>
      <c r="AD176" s="53">
        <v>18</v>
      </c>
      <c r="AE176" s="56">
        <v>1</v>
      </c>
      <c r="AF176" s="59">
        <v>3</v>
      </c>
      <c r="AG176" s="58">
        <v>0</v>
      </c>
      <c r="AH176" s="53">
        <v>0</v>
      </c>
      <c r="AI176" s="56">
        <v>0</v>
      </c>
      <c r="AJ176" s="56">
        <v>0</v>
      </c>
      <c r="AK176" s="56">
        <v>0</v>
      </c>
      <c r="AL176" s="56">
        <v>0</v>
      </c>
      <c r="AM176" s="56">
        <v>0</v>
      </c>
      <c r="AN176" s="56">
        <v>0</v>
      </c>
      <c r="AO176" s="58">
        <v>0</v>
      </c>
      <c r="AP176" s="58">
        <v>0</v>
      </c>
      <c r="AQ176" s="58">
        <v>1.9940179461615153E-4</v>
      </c>
      <c r="AR176" s="59" t="s">
        <v>306</v>
      </c>
      <c r="AS176" s="59" t="s">
        <v>278</v>
      </c>
      <c r="AT176" s="59" t="s">
        <v>307</v>
      </c>
    </row>
    <row r="177" spans="1:46" x14ac:dyDescent="0.25">
      <c r="A177">
        <f>--SUBTOTAL(103,$B$8:B177)</f>
        <v>170</v>
      </c>
      <c r="B177" t="s">
        <v>157</v>
      </c>
      <c r="C177" t="s">
        <v>283</v>
      </c>
      <c r="D177" t="s">
        <v>289</v>
      </c>
      <c r="E177" t="s">
        <v>278</v>
      </c>
      <c r="F177" t="s">
        <v>278</v>
      </c>
      <c r="G177" s="52">
        <v>0.57548100000000002</v>
      </c>
      <c r="H177" s="53">
        <v>0</v>
      </c>
      <c r="I177" s="53">
        <v>0</v>
      </c>
      <c r="J177" s="53">
        <v>0</v>
      </c>
      <c r="K177" s="53">
        <v>0</v>
      </c>
      <c r="L177" s="54">
        <v>0</v>
      </c>
      <c r="M177" s="54" t="s">
        <v>301</v>
      </c>
      <c r="N177" s="53">
        <v>0</v>
      </c>
      <c r="O177" s="55">
        <v>0</v>
      </c>
      <c r="P177" s="56">
        <v>0</v>
      </c>
      <c r="Q177" s="57">
        <v>0</v>
      </c>
      <c r="R177" s="53">
        <v>0</v>
      </c>
      <c r="S177" s="56">
        <v>0</v>
      </c>
      <c r="T177" s="58">
        <v>0</v>
      </c>
      <c r="U177" s="53">
        <v>0</v>
      </c>
      <c r="V177" s="53">
        <v>11</v>
      </c>
      <c r="W177" s="53">
        <v>11</v>
      </c>
      <c r="X177" s="58">
        <v>1.8479430478736191E-7</v>
      </c>
      <c r="Y177" s="58" t="s">
        <v>301</v>
      </c>
      <c r="Z177" s="53">
        <v>19.114445133722921</v>
      </c>
      <c r="AA177" s="55">
        <v>0</v>
      </c>
      <c r="AB177" s="56">
        <v>1</v>
      </c>
      <c r="AC177" s="57">
        <v>1</v>
      </c>
      <c r="AD177" s="53">
        <v>0</v>
      </c>
      <c r="AE177" s="56">
        <v>0</v>
      </c>
      <c r="AF177" s="59">
        <v>12</v>
      </c>
      <c r="AG177" s="58">
        <v>0</v>
      </c>
      <c r="AH177" s="53">
        <v>0</v>
      </c>
      <c r="AI177" s="56">
        <v>0</v>
      </c>
      <c r="AJ177" s="56">
        <v>0</v>
      </c>
      <c r="AK177" s="56">
        <v>0</v>
      </c>
      <c r="AL177" s="56">
        <v>0</v>
      </c>
      <c r="AM177" s="56">
        <v>0</v>
      </c>
      <c r="AN177" s="56">
        <v>0</v>
      </c>
      <c r="AO177" s="58">
        <v>0</v>
      </c>
      <c r="AP177" s="58">
        <v>0</v>
      </c>
      <c r="AQ177" s="58">
        <v>0</v>
      </c>
      <c r="AR177" s="59" t="s">
        <v>306</v>
      </c>
      <c r="AS177" s="59" t="s">
        <v>278</v>
      </c>
      <c r="AT177" s="59" t="s">
        <v>307</v>
      </c>
    </row>
    <row r="178" spans="1:46" x14ac:dyDescent="0.25">
      <c r="A178">
        <f>--SUBTOTAL(103,$B$8:B178)</f>
        <v>171</v>
      </c>
      <c r="B178" t="s">
        <v>188</v>
      </c>
      <c r="C178" t="s">
        <v>284</v>
      </c>
      <c r="D178" t="s">
        <v>289</v>
      </c>
      <c r="E178" t="s">
        <v>278</v>
      </c>
      <c r="F178" t="s">
        <v>273</v>
      </c>
      <c r="G178" s="52">
        <v>3.9264920000000001</v>
      </c>
      <c r="H178" s="53">
        <v>0</v>
      </c>
      <c r="I178" s="53">
        <v>150</v>
      </c>
      <c r="J178" s="53">
        <v>227</v>
      </c>
      <c r="K178" s="53">
        <v>377</v>
      </c>
      <c r="L178" s="54">
        <v>6.3334048095304944E-6</v>
      </c>
      <c r="M178" s="54" t="s">
        <v>301</v>
      </c>
      <c r="N178" s="53">
        <v>96.014457688949832</v>
      </c>
      <c r="O178" s="55">
        <v>2</v>
      </c>
      <c r="P178" s="56">
        <v>1</v>
      </c>
      <c r="Q178" s="57">
        <v>0.60212201591511938</v>
      </c>
      <c r="R178" s="53">
        <v>83</v>
      </c>
      <c r="S178" s="56">
        <v>0.55333333333333334</v>
      </c>
      <c r="T178" s="58">
        <v>0</v>
      </c>
      <c r="U178" s="53">
        <v>20</v>
      </c>
      <c r="V178" s="53">
        <v>9</v>
      </c>
      <c r="W178" s="53">
        <v>29</v>
      </c>
      <c r="X178" s="58">
        <v>4.8718498534849956E-7</v>
      </c>
      <c r="Y178" s="58" t="s">
        <v>301</v>
      </c>
      <c r="Z178" s="53">
        <v>7.3857275145346026</v>
      </c>
      <c r="AA178" s="55">
        <v>2</v>
      </c>
      <c r="AB178" s="56">
        <v>1</v>
      </c>
      <c r="AC178" s="57">
        <v>0.31034482758620691</v>
      </c>
      <c r="AD178" s="53">
        <v>16</v>
      </c>
      <c r="AE178" s="56">
        <v>0.8</v>
      </c>
      <c r="AF178" s="59">
        <v>13</v>
      </c>
      <c r="AG178" s="58">
        <v>0</v>
      </c>
      <c r="AH178" s="53">
        <v>150</v>
      </c>
      <c r="AI178" s="56">
        <v>0</v>
      </c>
      <c r="AJ178" s="56">
        <v>1</v>
      </c>
      <c r="AK178" s="56">
        <v>0</v>
      </c>
      <c r="AL178" s="56">
        <v>1</v>
      </c>
      <c r="AM178" s="56">
        <v>0</v>
      </c>
      <c r="AN178" s="56">
        <v>0</v>
      </c>
      <c r="AO178" s="58">
        <v>0</v>
      </c>
      <c r="AP178" s="58">
        <v>0</v>
      </c>
      <c r="AQ178" s="58">
        <v>0</v>
      </c>
      <c r="AR178" s="59" t="s">
        <v>306</v>
      </c>
      <c r="AS178" s="59" t="s">
        <v>278</v>
      </c>
      <c r="AT178" s="59" t="s">
        <v>307</v>
      </c>
    </row>
    <row r="179" spans="1:46" x14ac:dyDescent="0.25">
      <c r="A179">
        <f>--SUBTOTAL(103,$B$8:B179)</f>
        <v>172</v>
      </c>
      <c r="B179" t="s">
        <v>94</v>
      </c>
      <c r="C179" t="s">
        <v>286</v>
      </c>
      <c r="D179" t="s">
        <v>289</v>
      </c>
      <c r="E179" t="s">
        <v>278</v>
      </c>
      <c r="F179" t="s">
        <v>276</v>
      </c>
      <c r="G179" s="52">
        <v>5.6395650000000002</v>
      </c>
      <c r="H179" s="53">
        <v>0</v>
      </c>
      <c r="I179" s="53">
        <v>17737</v>
      </c>
      <c r="J179" s="53">
        <v>4245</v>
      </c>
      <c r="K179" s="53">
        <v>21982</v>
      </c>
      <c r="L179" s="54">
        <v>3.6928621889416264E-4</v>
      </c>
      <c r="M179" s="54" t="s">
        <v>297</v>
      </c>
      <c r="N179" s="53">
        <v>3897.818360104015</v>
      </c>
      <c r="O179" s="55">
        <v>47</v>
      </c>
      <c r="P179" s="56">
        <v>1</v>
      </c>
      <c r="Q179" s="57">
        <v>0.19311254662906013</v>
      </c>
      <c r="R179" s="53">
        <v>8850</v>
      </c>
      <c r="S179" s="56">
        <v>0.49895698257879012</v>
      </c>
      <c r="T179" s="58">
        <v>0</v>
      </c>
      <c r="U179" s="53">
        <v>6</v>
      </c>
      <c r="V179" s="53">
        <v>7</v>
      </c>
      <c r="W179" s="53">
        <v>13</v>
      </c>
      <c r="X179" s="58">
        <v>2.1839326929415497E-7</v>
      </c>
      <c r="Y179" s="58" t="s">
        <v>301</v>
      </c>
      <c r="Z179" s="53">
        <v>2.3051423292399322</v>
      </c>
      <c r="AA179" s="55">
        <v>1</v>
      </c>
      <c r="AB179" s="56">
        <v>1</v>
      </c>
      <c r="AC179" s="57">
        <v>0.53846153846153844</v>
      </c>
      <c r="AD179" s="53">
        <v>6</v>
      </c>
      <c r="AE179" s="56">
        <v>1</v>
      </c>
      <c r="AF179" s="59">
        <v>13</v>
      </c>
      <c r="AG179" s="58">
        <v>0</v>
      </c>
      <c r="AH179" s="53">
        <v>17737</v>
      </c>
      <c r="AI179" s="56">
        <v>0</v>
      </c>
      <c r="AJ179" s="56">
        <v>0</v>
      </c>
      <c r="AK179" s="56">
        <v>1</v>
      </c>
      <c r="AL179" s="56">
        <v>0</v>
      </c>
      <c r="AM179" s="56">
        <v>0</v>
      </c>
      <c r="AN179" s="56">
        <v>1</v>
      </c>
      <c r="AO179" s="58">
        <v>0</v>
      </c>
      <c r="AP179" s="58">
        <v>0</v>
      </c>
      <c r="AQ179" s="58">
        <v>4.9850448654037884E-5</v>
      </c>
      <c r="AR179" s="59" t="s">
        <v>306</v>
      </c>
      <c r="AS179" s="59" t="s">
        <v>278</v>
      </c>
      <c r="AT179" s="59" t="s">
        <v>313</v>
      </c>
    </row>
    <row r="180" spans="1:46" x14ac:dyDescent="0.25">
      <c r="A180">
        <f>--SUBTOTAL(103,$B$8:B180)</f>
        <v>173</v>
      </c>
      <c r="B180" t="s">
        <v>206</v>
      </c>
      <c r="C180" t="s">
        <v>281</v>
      </c>
      <c r="D180" t="s">
        <v>289</v>
      </c>
      <c r="E180" t="s">
        <v>278</v>
      </c>
      <c r="F180" t="s">
        <v>278</v>
      </c>
      <c r="G180" s="52">
        <v>5.4788999999999997E-2</v>
      </c>
      <c r="H180" s="53">
        <v>0</v>
      </c>
      <c r="I180" s="53">
        <v>0</v>
      </c>
      <c r="J180" s="53">
        <v>0</v>
      </c>
      <c r="K180" s="53">
        <v>0</v>
      </c>
      <c r="L180" s="54">
        <v>0</v>
      </c>
      <c r="M180" s="54" t="s">
        <v>301</v>
      </c>
      <c r="N180" s="53">
        <v>0</v>
      </c>
      <c r="O180" s="55">
        <v>0</v>
      </c>
      <c r="P180" s="56">
        <v>0</v>
      </c>
      <c r="Q180" s="57">
        <v>0</v>
      </c>
      <c r="R180" s="53">
        <v>0</v>
      </c>
      <c r="S180" s="56">
        <v>0</v>
      </c>
      <c r="T180" s="58">
        <v>0</v>
      </c>
      <c r="U180" s="53">
        <v>15</v>
      </c>
      <c r="V180" s="53">
        <v>7</v>
      </c>
      <c r="W180" s="53">
        <v>22</v>
      </c>
      <c r="X180" s="58">
        <v>3.6958860957472382E-7</v>
      </c>
      <c r="Y180" s="58" t="s">
        <v>301</v>
      </c>
      <c r="Z180" s="53">
        <v>401.54045520086152</v>
      </c>
      <c r="AA180" s="55">
        <v>1</v>
      </c>
      <c r="AB180" s="56">
        <v>1</v>
      </c>
      <c r="AC180" s="57">
        <v>0.31818181818181818</v>
      </c>
      <c r="AD180" s="53">
        <v>7</v>
      </c>
      <c r="AE180" s="56">
        <v>0.46666666666666667</v>
      </c>
      <c r="AF180" s="59">
        <v>7</v>
      </c>
      <c r="AG180" s="58">
        <v>0</v>
      </c>
      <c r="AH180" s="53">
        <v>0</v>
      </c>
      <c r="AI180" s="56">
        <v>0</v>
      </c>
      <c r="AJ180" s="56">
        <v>1</v>
      </c>
      <c r="AK180" s="56">
        <v>0</v>
      </c>
      <c r="AL180" s="56">
        <v>1</v>
      </c>
      <c r="AM180" s="56">
        <v>0</v>
      </c>
      <c r="AN180" s="56">
        <v>0</v>
      </c>
      <c r="AO180" s="58">
        <v>0</v>
      </c>
      <c r="AP180" s="58">
        <v>0</v>
      </c>
      <c r="AQ180" s="58">
        <v>0</v>
      </c>
      <c r="AR180" s="59" t="s">
        <v>306</v>
      </c>
      <c r="AS180" s="59" t="s">
        <v>278</v>
      </c>
      <c r="AT180" s="59" t="s">
        <v>307</v>
      </c>
    </row>
    <row r="181" spans="1:46" x14ac:dyDescent="0.25">
      <c r="A181">
        <f>--SUBTOTAL(103,$B$8:B181)</f>
        <v>174</v>
      </c>
      <c r="B181" t="s">
        <v>210</v>
      </c>
      <c r="C181" t="s">
        <v>288</v>
      </c>
      <c r="D181" t="s">
        <v>290</v>
      </c>
      <c r="E181" t="s">
        <v>278</v>
      </c>
      <c r="F181" t="s">
        <v>272</v>
      </c>
      <c r="G181" s="52">
        <v>0.191831</v>
      </c>
      <c r="H181" s="53">
        <v>0</v>
      </c>
      <c r="I181" s="53">
        <v>0</v>
      </c>
      <c r="J181" s="53">
        <v>0</v>
      </c>
      <c r="K181" s="53">
        <v>0</v>
      </c>
      <c r="L181" s="54">
        <v>0</v>
      </c>
      <c r="M181" s="54" t="s">
        <v>301</v>
      </c>
      <c r="N181" s="53">
        <v>0</v>
      </c>
      <c r="O181" s="55">
        <v>0</v>
      </c>
      <c r="P181" s="56">
        <v>0</v>
      </c>
      <c r="Q181" s="57">
        <v>0</v>
      </c>
      <c r="R181" s="53">
        <v>0</v>
      </c>
      <c r="S181" s="56">
        <v>0</v>
      </c>
      <c r="T181" s="58">
        <v>0</v>
      </c>
      <c r="U181" s="53">
        <v>0</v>
      </c>
      <c r="V181" s="53">
        <v>7</v>
      </c>
      <c r="W181" s="53">
        <v>7</v>
      </c>
      <c r="X181" s="58">
        <v>1.1759637577377575E-7</v>
      </c>
      <c r="Y181" s="58" t="s">
        <v>301</v>
      </c>
      <c r="Z181" s="53">
        <v>36.490452533740637</v>
      </c>
      <c r="AA181" s="55">
        <v>0</v>
      </c>
      <c r="AB181" s="56">
        <v>1</v>
      </c>
      <c r="AC181" s="57">
        <v>1</v>
      </c>
      <c r="AD181" s="53">
        <v>0</v>
      </c>
      <c r="AE181" s="56">
        <v>0</v>
      </c>
      <c r="AF181" s="59">
        <v>5</v>
      </c>
      <c r="AG181" s="58">
        <v>0</v>
      </c>
      <c r="AH181" s="53">
        <v>0</v>
      </c>
      <c r="AI181" s="56">
        <v>0</v>
      </c>
      <c r="AJ181" s="56">
        <v>0</v>
      </c>
      <c r="AK181" s="56">
        <v>0</v>
      </c>
      <c r="AL181" s="56">
        <v>0</v>
      </c>
      <c r="AM181" s="56">
        <v>0</v>
      </c>
      <c r="AN181" s="56">
        <v>0</v>
      </c>
      <c r="AO181" s="58">
        <v>0</v>
      </c>
      <c r="AP181" s="58">
        <v>0</v>
      </c>
      <c r="AQ181" s="58">
        <v>9.4715852442671985E-4</v>
      </c>
      <c r="AR181" s="59" t="s">
        <v>306</v>
      </c>
      <c r="AS181" s="59" t="s">
        <v>304</v>
      </c>
      <c r="AT181" s="59" t="s">
        <v>307</v>
      </c>
    </row>
    <row r="182" spans="1:46" x14ac:dyDescent="0.25">
      <c r="A182">
        <f>--SUBTOTAL(103,$B$8:B182)</f>
        <v>175</v>
      </c>
      <c r="B182" t="s">
        <v>240</v>
      </c>
      <c r="C182" t="s">
        <v>283</v>
      </c>
      <c r="D182" t="s">
        <v>290</v>
      </c>
      <c r="E182" t="s">
        <v>302</v>
      </c>
      <c r="F182" t="s">
        <v>269</v>
      </c>
      <c r="G182" s="52">
        <v>1.212107</v>
      </c>
      <c r="H182" s="53">
        <v>900</v>
      </c>
      <c r="I182" s="53">
        <v>0</v>
      </c>
      <c r="J182" s="53">
        <v>0</v>
      </c>
      <c r="K182" s="53">
        <v>900</v>
      </c>
      <c r="L182" s="54">
        <v>1.5119534028056882E-5</v>
      </c>
      <c r="M182" s="54" t="s">
        <v>301</v>
      </c>
      <c r="N182" s="53">
        <v>742.50870591457681</v>
      </c>
      <c r="O182" s="55">
        <v>0</v>
      </c>
      <c r="P182" s="56">
        <v>0</v>
      </c>
      <c r="Q182" s="57">
        <v>0</v>
      </c>
      <c r="R182" s="53">
        <v>0</v>
      </c>
      <c r="S182" s="56">
        <v>0</v>
      </c>
      <c r="T182" s="58">
        <v>0</v>
      </c>
      <c r="U182" s="53">
        <v>8</v>
      </c>
      <c r="V182" s="53">
        <v>7</v>
      </c>
      <c r="W182" s="53">
        <v>915</v>
      </c>
      <c r="X182" s="58">
        <v>1.5371526261857831E-5</v>
      </c>
      <c r="Y182" s="58" t="s">
        <v>301</v>
      </c>
      <c r="Z182" s="53">
        <v>754.88385101315305</v>
      </c>
      <c r="AA182" s="55">
        <v>1</v>
      </c>
      <c r="AB182" s="56">
        <v>1.6393442622950821E-2</v>
      </c>
      <c r="AC182" s="57">
        <v>0.46666666666666667</v>
      </c>
      <c r="AD182" s="53">
        <v>8</v>
      </c>
      <c r="AE182" s="56">
        <v>1</v>
      </c>
      <c r="AF182" s="59">
        <v>4</v>
      </c>
      <c r="AG182" s="58">
        <v>0</v>
      </c>
      <c r="AH182" s="53">
        <v>0</v>
      </c>
      <c r="AI182" s="56">
        <v>0</v>
      </c>
      <c r="AJ182" s="56">
        <v>0</v>
      </c>
      <c r="AK182" s="56">
        <v>0</v>
      </c>
      <c r="AL182" s="56">
        <v>0</v>
      </c>
      <c r="AM182" s="56">
        <v>0</v>
      </c>
      <c r="AN182" s="56">
        <v>0</v>
      </c>
      <c r="AO182" s="58">
        <v>0</v>
      </c>
      <c r="AP182" s="58">
        <v>5.2834855014814177E-4</v>
      </c>
      <c r="AQ182" s="58">
        <v>7.2283150548354939E-4</v>
      </c>
      <c r="AR182" s="59" t="s">
        <v>306</v>
      </c>
      <c r="AS182" s="59" t="s">
        <v>308</v>
      </c>
      <c r="AT182" s="59" t="s">
        <v>318</v>
      </c>
    </row>
    <row r="183" spans="1:46" x14ac:dyDescent="0.25">
      <c r="A183">
        <f>--SUBTOTAL(103,$B$8:B183)</f>
        <v>176</v>
      </c>
      <c r="B183" t="s">
        <v>164</v>
      </c>
      <c r="C183" t="s">
        <v>288</v>
      </c>
      <c r="D183" t="s">
        <v>293</v>
      </c>
      <c r="E183" t="s">
        <v>310</v>
      </c>
      <c r="F183" t="s">
        <v>278</v>
      </c>
      <c r="G183" s="52">
        <v>5.2771999999999999E-2</v>
      </c>
      <c r="H183" s="53">
        <v>0</v>
      </c>
      <c r="I183" s="53">
        <v>0</v>
      </c>
      <c r="J183" s="53">
        <v>0</v>
      </c>
      <c r="K183" s="53">
        <v>0</v>
      </c>
      <c r="L183" s="54">
        <v>0</v>
      </c>
      <c r="M183" s="54" t="s">
        <v>301</v>
      </c>
      <c r="N183" s="53">
        <v>0</v>
      </c>
      <c r="O183" s="55">
        <v>0</v>
      </c>
      <c r="P183" s="56">
        <v>0</v>
      </c>
      <c r="Q183" s="57">
        <v>0</v>
      </c>
      <c r="R183" s="53">
        <v>0</v>
      </c>
      <c r="S183" s="56">
        <v>0</v>
      </c>
      <c r="T183" s="58">
        <v>0</v>
      </c>
      <c r="U183" s="53">
        <v>0</v>
      </c>
      <c r="V183" s="53">
        <v>6</v>
      </c>
      <c r="W183" s="53">
        <v>6</v>
      </c>
      <c r="X183" s="58">
        <v>1.0079689352037921E-7</v>
      </c>
      <c r="Y183" s="58" t="s">
        <v>301</v>
      </c>
      <c r="Z183" s="53">
        <v>113.69665731827484</v>
      </c>
      <c r="AA183" s="55">
        <v>0</v>
      </c>
      <c r="AB183" s="56">
        <v>1</v>
      </c>
      <c r="AC183" s="57">
        <v>1</v>
      </c>
      <c r="AD183" s="53">
        <v>0</v>
      </c>
      <c r="AE183" s="56">
        <v>0</v>
      </c>
      <c r="AF183" s="59">
        <v>2</v>
      </c>
      <c r="AG183" s="58">
        <v>0</v>
      </c>
      <c r="AH183" s="53">
        <v>0</v>
      </c>
      <c r="AI183" s="56">
        <v>0</v>
      </c>
      <c r="AJ183" s="56">
        <v>0</v>
      </c>
      <c r="AK183" s="56">
        <v>0</v>
      </c>
      <c r="AL183" s="56">
        <v>0</v>
      </c>
      <c r="AM183" s="56">
        <v>0</v>
      </c>
      <c r="AN183" s="56">
        <v>0</v>
      </c>
      <c r="AO183" s="58">
        <v>0</v>
      </c>
      <c r="AP183" s="58">
        <v>0</v>
      </c>
      <c r="AQ183" s="58">
        <v>6.9790628115653044E-4</v>
      </c>
      <c r="AR183" s="59" t="s">
        <v>306</v>
      </c>
      <c r="AS183" s="59" t="s">
        <v>319</v>
      </c>
      <c r="AT183" s="59" t="s">
        <v>318</v>
      </c>
    </row>
    <row r="184" spans="1:46" x14ac:dyDescent="0.25">
      <c r="A184">
        <f>--SUBTOTAL(103,$B$8:B184)</f>
        <v>177</v>
      </c>
      <c r="B184" t="s">
        <v>170</v>
      </c>
      <c r="C184" t="s">
        <v>286</v>
      </c>
      <c r="D184" t="s">
        <v>289</v>
      </c>
      <c r="E184" t="s">
        <v>278</v>
      </c>
      <c r="F184" t="s">
        <v>278</v>
      </c>
      <c r="G184" s="52">
        <v>3.8066000000000003E-2</v>
      </c>
      <c r="H184" s="53">
        <v>0</v>
      </c>
      <c r="I184" s="53">
        <v>33</v>
      </c>
      <c r="J184" s="53">
        <v>0</v>
      </c>
      <c r="K184" s="53">
        <v>33</v>
      </c>
      <c r="L184" s="54">
        <v>5.5438291436208573E-7</v>
      </c>
      <c r="M184" s="54" t="s">
        <v>301</v>
      </c>
      <c r="N184" s="53">
        <v>866.91535753690948</v>
      </c>
      <c r="O184" s="55">
        <v>1</v>
      </c>
      <c r="P184" s="56">
        <v>1</v>
      </c>
      <c r="Q184" s="57">
        <v>0</v>
      </c>
      <c r="R184" s="53">
        <v>0</v>
      </c>
      <c r="S184" s="56">
        <v>0</v>
      </c>
      <c r="T184" s="58">
        <v>0</v>
      </c>
      <c r="U184" s="53">
        <v>0</v>
      </c>
      <c r="V184" s="53">
        <v>6</v>
      </c>
      <c r="W184" s="53">
        <v>6</v>
      </c>
      <c r="X184" s="58">
        <v>1.0079689352037921E-7</v>
      </c>
      <c r="Y184" s="58" t="s">
        <v>301</v>
      </c>
      <c r="Z184" s="53">
        <v>157.62097409761992</v>
      </c>
      <c r="AA184" s="55">
        <v>0</v>
      </c>
      <c r="AB184" s="56">
        <v>1</v>
      </c>
      <c r="AC184" s="57">
        <v>1</v>
      </c>
      <c r="AD184" s="53">
        <v>0</v>
      </c>
      <c r="AE184" s="56">
        <v>0</v>
      </c>
      <c r="AF184" s="59">
        <v>5</v>
      </c>
      <c r="AG184" s="58">
        <v>0</v>
      </c>
      <c r="AH184" s="53">
        <v>33</v>
      </c>
      <c r="AI184" s="56">
        <v>0</v>
      </c>
      <c r="AJ184" s="56">
        <v>1</v>
      </c>
      <c r="AK184" s="56">
        <v>0</v>
      </c>
      <c r="AL184" s="56">
        <v>1</v>
      </c>
      <c r="AM184" s="56">
        <v>0</v>
      </c>
      <c r="AN184" s="56">
        <v>0</v>
      </c>
      <c r="AO184" s="58">
        <v>0</v>
      </c>
      <c r="AP184" s="58">
        <v>0</v>
      </c>
      <c r="AQ184" s="58">
        <v>0</v>
      </c>
      <c r="AR184" s="59" t="s">
        <v>306</v>
      </c>
      <c r="AS184" s="59" t="s">
        <v>278</v>
      </c>
      <c r="AT184" s="59" t="s">
        <v>307</v>
      </c>
    </row>
    <row r="185" spans="1:46" x14ac:dyDescent="0.25">
      <c r="A185">
        <f>--SUBTOTAL(103,$B$8:B185)</f>
        <v>178</v>
      </c>
      <c r="B185" t="s">
        <v>45</v>
      </c>
      <c r="C185" t="s">
        <v>286</v>
      </c>
      <c r="D185" t="s">
        <v>289</v>
      </c>
      <c r="E185" t="s">
        <v>278</v>
      </c>
      <c r="F185" t="s">
        <v>278</v>
      </c>
      <c r="G185" s="52">
        <v>8.0153000000000002E-2</v>
      </c>
      <c r="H185" s="53">
        <v>0</v>
      </c>
      <c r="I185" s="53">
        <v>0</v>
      </c>
      <c r="J185" s="53">
        <v>0</v>
      </c>
      <c r="K185" s="53">
        <v>0</v>
      </c>
      <c r="L185" s="54">
        <v>0</v>
      </c>
      <c r="M185" s="54" t="s">
        <v>301</v>
      </c>
      <c r="N185" s="53">
        <v>0</v>
      </c>
      <c r="O185" s="55">
        <v>0</v>
      </c>
      <c r="P185" s="56">
        <v>0</v>
      </c>
      <c r="Q185" s="57">
        <v>0</v>
      </c>
      <c r="R185" s="53">
        <v>0</v>
      </c>
      <c r="S185" s="56">
        <v>0</v>
      </c>
      <c r="T185" s="58">
        <v>0</v>
      </c>
      <c r="U185" s="53">
        <v>0</v>
      </c>
      <c r="V185" s="53">
        <v>0</v>
      </c>
      <c r="W185" s="53">
        <v>0</v>
      </c>
      <c r="X185" s="58">
        <v>0</v>
      </c>
      <c r="Y185" s="58" t="s">
        <v>301</v>
      </c>
      <c r="Z185" s="53">
        <v>0</v>
      </c>
      <c r="AA185" s="55">
        <v>0</v>
      </c>
      <c r="AB185" s="56">
        <v>0</v>
      </c>
      <c r="AC185" s="57">
        <v>0</v>
      </c>
      <c r="AD185" s="53">
        <v>0</v>
      </c>
      <c r="AE185" s="56">
        <v>0</v>
      </c>
      <c r="AF185" s="59">
        <v>20</v>
      </c>
      <c r="AG185" s="58">
        <v>0</v>
      </c>
      <c r="AH185" s="53">
        <v>0</v>
      </c>
      <c r="AI185" s="56">
        <v>0</v>
      </c>
      <c r="AJ185" s="56">
        <v>0</v>
      </c>
      <c r="AK185" s="56">
        <v>0</v>
      </c>
      <c r="AL185" s="56">
        <v>0</v>
      </c>
      <c r="AM185" s="56">
        <v>0</v>
      </c>
      <c r="AN185" s="56">
        <v>0</v>
      </c>
      <c r="AO185" s="58">
        <v>0</v>
      </c>
      <c r="AP185" s="58">
        <v>0</v>
      </c>
      <c r="AQ185" s="58">
        <v>0</v>
      </c>
      <c r="AR185" s="59" t="s">
        <v>306</v>
      </c>
      <c r="AS185" s="59" t="s">
        <v>278</v>
      </c>
      <c r="AT185" s="59" t="s">
        <v>307</v>
      </c>
    </row>
    <row r="186" spans="1:46" x14ac:dyDescent="0.25">
      <c r="A186">
        <f>--SUBTOTAL(103,$B$8:B186)</f>
        <v>179</v>
      </c>
      <c r="B186" t="s">
        <v>47</v>
      </c>
      <c r="C186" t="s">
        <v>281</v>
      </c>
      <c r="D186" t="s">
        <v>290</v>
      </c>
      <c r="E186" t="s">
        <v>278</v>
      </c>
      <c r="F186" t="s">
        <v>278</v>
      </c>
      <c r="G186" s="52">
        <v>1.3452E-2</v>
      </c>
      <c r="H186" s="53">
        <v>0</v>
      </c>
      <c r="I186" s="53">
        <v>0</v>
      </c>
      <c r="J186" s="53">
        <v>0</v>
      </c>
      <c r="K186" s="53">
        <v>0</v>
      </c>
      <c r="L186" s="54">
        <v>0</v>
      </c>
      <c r="M186" s="54" t="s">
        <v>301</v>
      </c>
      <c r="N186" s="53">
        <v>0</v>
      </c>
      <c r="O186" s="55">
        <v>0</v>
      </c>
      <c r="P186" s="56">
        <v>0</v>
      </c>
      <c r="Q186" s="57">
        <v>0</v>
      </c>
      <c r="R186" s="53">
        <v>0</v>
      </c>
      <c r="S186" s="56">
        <v>0</v>
      </c>
      <c r="T186" s="58">
        <v>0</v>
      </c>
      <c r="U186" s="53">
        <v>0</v>
      </c>
      <c r="V186" s="53">
        <v>0</v>
      </c>
      <c r="W186" s="53">
        <v>0</v>
      </c>
      <c r="X186" s="58">
        <v>0</v>
      </c>
      <c r="Y186" s="58" t="s">
        <v>301</v>
      </c>
      <c r="Z186" s="53">
        <v>0</v>
      </c>
      <c r="AA186" s="55">
        <v>0</v>
      </c>
      <c r="AB186" s="56">
        <v>0</v>
      </c>
      <c r="AC186" s="57">
        <v>0</v>
      </c>
      <c r="AD186" s="53">
        <v>0</v>
      </c>
      <c r="AE186" s="56">
        <v>0</v>
      </c>
      <c r="AF186" s="59">
        <v>0</v>
      </c>
      <c r="AG186" s="58">
        <v>0</v>
      </c>
      <c r="AH186" s="53">
        <v>0</v>
      </c>
      <c r="AI186" s="56">
        <v>0</v>
      </c>
      <c r="AJ186" s="56">
        <v>0</v>
      </c>
      <c r="AK186" s="56">
        <v>0</v>
      </c>
      <c r="AL186" s="56">
        <v>0</v>
      </c>
      <c r="AM186" s="56">
        <v>0</v>
      </c>
      <c r="AN186" s="56">
        <v>0</v>
      </c>
      <c r="AO186" s="58">
        <v>0</v>
      </c>
      <c r="AP186" s="58">
        <v>0</v>
      </c>
      <c r="AQ186" s="58">
        <v>4.9850448654037884E-5</v>
      </c>
      <c r="AR186" s="59" t="s">
        <v>306</v>
      </c>
      <c r="AS186" s="59" t="s">
        <v>278</v>
      </c>
      <c r="AT186" s="59" t="s">
        <v>307</v>
      </c>
    </row>
    <row r="187" spans="1:46" x14ac:dyDescent="0.25">
      <c r="A187">
        <f>--SUBTOTAL(103,$B$8:B187)</f>
        <v>180</v>
      </c>
      <c r="B187" t="s">
        <v>51</v>
      </c>
      <c r="C187" t="s">
        <v>281</v>
      </c>
      <c r="D187" t="s">
        <v>289</v>
      </c>
      <c r="E187" t="s">
        <v>278</v>
      </c>
      <c r="F187" t="s">
        <v>278</v>
      </c>
      <c r="G187" s="52">
        <v>0.103431</v>
      </c>
      <c r="H187" s="53">
        <v>0</v>
      </c>
      <c r="I187" s="53">
        <v>0</v>
      </c>
      <c r="J187" s="53">
        <v>0</v>
      </c>
      <c r="K187" s="53">
        <v>0</v>
      </c>
      <c r="L187" s="54">
        <v>0</v>
      </c>
      <c r="M187" s="54" t="s">
        <v>301</v>
      </c>
      <c r="N187" s="53">
        <v>0</v>
      </c>
      <c r="O187" s="55">
        <v>0</v>
      </c>
      <c r="P187" s="56">
        <v>0</v>
      </c>
      <c r="Q187" s="57">
        <v>0</v>
      </c>
      <c r="R187" s="53">
        <v>0</v>
      </c>
      <c r="S187" s="56">
        <v>0</v>
      </c>
      <c r="T187" s="58">
        <v>0</v>
      </c>
      <c r="U187" s="53">
        <v>0</v>
      </c>
      <c r="V187" s="53">
        <v>0</v>
      </c>
      <c r="W187" s="53">
        <v>0</v>
      </c>
      <c r="X187" s="58">
        <v>0</v>
      </c>
      <c r="Y187" s="58" t="s">
        <v>301</v>
      </c>
      <c r="Z187" s="53">
        <v>0</v>
      </c>
      <c r="AA187" s="55">
        <v>0</v>
      </c>
      <c r="AB187" s="56">
        <v>0</v>
      </c>
      <c r="AC187" s="57">
        <v>0</v>
      </c>
      <c r="AD187" s="53">
        <v>0</v>
      </c>
      <c r="AE187" s="56">
        <v>0</v>
      </c>
      <c r="AF187" s="59">
        <v>0</v>
      </c>
      <c r="AG187" s="58">
        <v>0</v>
      </c>
      <c r="AH187" s="53">
        <v>0</v>
      </c>
      <c r="AI187" s="56">
        <v>0</v>
      </c>
      <c r="AJ187" s="56">
        <v>0</v>
      </c>
      <c r="AK187" s="56">
        <v>0</v>
      </c>
      <c r="AL187" s="56">
        <v>0</v>
      </c>
      <c r="AM187" s="56">
        <v>0</v>
      </c>
      <c r="AN187" s="56">
        <v>0</v>
      </c>
      <c r="AO187" s="58">
        <v>0</v>
      </c>
      <c r="AP187" s="58">
        <v>0</v>
      </c>
      <c r="AQ187" s="58">
        <v>0</v>
      </c>
      <c r="AR187" s="59" t="s">
        <v>306</v>
      </c>
      <c r="AS187" s="59" t="s">
        <v>278</v>
      </c>
      <c r="AT187" s="59" t="s">
        <v>307</v>
      </c>
    </row>
    <row r="188" spans="1:46" x14ac:dyDescent="0.25">
      <c r="A188">
        <f>--SUBTOTAL(103,$B$8:B188)</f>
        <v>181</v>
      </c>
      <c r="B188" t="s">
        <v>52</v>
      </c>
      <c r="C188" t="s">
        <v>288</v>
      </c>
      <c r="D188" t="s">
        <v>289</v>
      </c>
      <c r="E188" t="s">
        <v>278</v>
      </c>
      <c r="F188" t="s">
        <v>276</v>
      </c>
      <c r="G188" s="52">
        <v>23.490735999999998</v>
      </c>
      <c r="H188" s="53">
        <v>0</v>
      </c>
      <c r="I188" s="53">
        <v>35490</v>
      </c>
      <c r="J188" s="53">
        <v>21444</v>
      </c>
      <c r="K188" s="53">
        <v>56934</v>
      </c>
      <c r="L188" s="54">
        <v>9.5646172261487834E-4</v>
      </c>
      <c r="M188" s="54" t="s">
        <v>299</v>
      </c>
      <c r="N188" s="53">
        <v>2423.6788493983331</v>
      </c>
      <c r="O188" s="55">
        <v>83</v>
      </c>
      <c r="P188" s="56">
        <v>1</v>
      </c>
      <c r="Q188" s="57">
        <v>0.37664664348192645</v>
      </c>
      <c r="R188" s="53">
        <v>22675</v>
      </c>
      <c r="S188" s="56">
        <v>0.63891236968160048</v>
      </c>
      <c r="T188" s="58">
        <v>0</v>
      </c>
      <c r="U188" s="53">
        <v>17</v>
      </c>
      <c r="V188" s="53">
        <v>0</v>
      </c>
      <c r="W188" s="53">
        <v>17</v>
      </c>
      <c r="X188" s="58">
        <v>2.8559119830774111E-7</v>
      </c>
      <c r="Y188" s="58" t="s">
        <v>301</v>
      </c>
      <c r="Z188" s="53">
        <v>0.72368954297557986</v>
      </c>
      <c r="AA188" s="55">
        <v>2</v>
      </c>
      <c r="AB188" s="56">
        <v>1</v>
      </c>
      <c r="AC188" s="57">
        <v>0</v>
      </c>
      <c r="AD188" s="53">
        <v>14</v>
      </c>
      <c r="AE188" s="56">
        <v>0.82352941176470584</v>
      </c>
      <c r="AF188" s="59">
        <v>13</v>
      </c>
      <c r="AG188" s="58">
        <v>0</v>
      </c>
      <c r="AH188" s="53">
        <v>35490</v>
      </c>
      <c r="AI188" s="56">
        <v>0</v>
      </c>
      <c r="AJ188" s="56">
        <v>0</v>
      </c>
      <c r="AK188" s="56">
        <v>1</v>
      </c>
      <c r="AL188" s="56">
        <v>0</v>
      </c>
      <c r="AM188" s="56">
        <v>0</v>
      </c>
      <c r="AN188" s="56">
        <v>1</v>
      </c>
      <c r="AO188" s="58">
        <v>0</v>
      </c>
      <c r="AP188" s="58">
        <v>0</v>
      </c>
      <c r="AQ188" s="58">
        <v>1.9441674975074776E-3</v>
      </c>
      <c r="AR188" s="59" t="s">
        <v>311</v>
      </c>
      <c r="AS188" s="59" t="s">
        <v>312</v>
      </c>
      <c r="AT188" s="59" t="s">
        <v>313</v>
      </c>
    </row>
    <row r="189" spans="1:46" x14ac:dyDescent="0.25">
      <c r="A189">
        <f>--SUBTOTAL(103,$B$8:B189)</f>
        <v>182</v>
      </c>
      <c r="B189" t="s">
        <v>53</v>
      </c>
      <c r="C189" t="s">
        <v>286</v>
      </c>
      <c r="D189" t="s">
        <v>289</v>
      </c>
      <c r="E189" t="s">
        <v>278</v>
      </c>
      <c r="F189" t="s">
        <v>276</v>
      </c>
      <c r="G189" s="52">
        <v>8.5344920000000002</v>
      </c>
      <c r="H189" s="53">
        <v>0</v>
      </c>
      <c r="I189" s="53">
        <v>55560</v>
      </c>
      <c r="J189" s="53">
        <v>22745</v>
      </c>
      <c r="K189" s="53">
        <v>78305</v>
      </c>
      <c r="L189" s="54">
        <v>1.3154834578522157E-3</v>
      </c>
      <c r="M189" s="54" t="s">
        <v>299</v>
      </c>
      <c r="N189" s="53">
        <v>9175.1213780503858</v>
      </c>
      <c r="O189" s="55">
        <v>77</v>
      </c>
      <c r="P189" s="56">
        <v>1</v>
      </c>
      <c r="Q189" s="57">
        <v>0.29046676457442056</v>
      </c>
      <c r="R189" s="53">
        <v>46646</v>
      </c>
      <c r="S189" s="56">
        <v>0.83956083513318935</v>
      </c>
      <c r="T189" s="58">
        <v>0</v>
      </c>
      <c r="U189" s="53">
        <v>5</v>
      </c>
      <c r="V189" s="53">
        <v>0</v>
      </c>
      <c r="W189" s="53">
        <v>5</v>
      </c>
      <c r="X189" s="58">
        <v>8.3997411266982684E-8</v>
      </c>
      <c r="Y189" s="58" t="s">
        <v>301</v>
      </c>
      <c r="Z189" s="53">
        <v>0.58585795147502628</v>
      </c>
      <c r="AA189" s="55">
        <v>1</v>
      </c>
      <c r="AB189" s="56">
        <v>1</v>
      </c>
      <c r="AC189" s="57">
        <v>0</v>
      </c>
      <c r="AD189" s="53">
        <v>5</v>
      </c>
      <c r="AE189" s="56">
        <v>1</v>
      </c>
      <c r="AF189" s="59">
        <v>20</v>
      </c>
      <c r="AG189" s="58">
        <v>0</v>
      </c>
      <c r="AH189" s="53">
        <v>55560</v>
      </c>
      <c r="AI189" s="56">
        <v>0</v>
      </c>
      <c r="AJ189" s="56">
        <v>0</v>
      </c>
      <c r="AK189" s="56">
        <v>1</v>
      </c>
      <c r="AL189" s="56">
        <v>1</v>
      </c>
      <c r="AM189" s="56">
        <v>0</v>
      </c>
      <c r="AN189" s="56">
        <v>0</v>
      </c>
      <c r="AO189" s="58">
        <v>0</v>
      </c>
      <c r="AP189" s="58">
        <v>0</v>
      </c>
      <c r="AQ189" s="58">
        <v>2.4925224327018942E-5</v>
      </c>
      <c r="AR189" s="59" t="s">
        <v>306</v>
      </c>
      <c r="AS189" s="59" t="s">
        <v>278</v>
      </c>
      <c r="AT189" s="59" t="s">
        <v>314</v>
      </c>
    </row>
    <row r="190" spans="1:46" x14ac:dyDescent="0.25">
      <c r="A190">
        <f>--SUBTOTAL(103,$B$8:B190)</f>
        <v>183</v>
      </c>
      <c r="B190" t="s">
        <v>63</v>
      </c>
      <c r="C190" t="s">
        <v>281</v>
      </c>
      <c r="D190" t="s">
        <v>289</v>
      </c>
      <c r="E190" t="s">
        <v>278</v>
      </c>
      <c r="F190" t="s">
        <v>278</v>
      </c>
      <c r="G190" s="52">
        <v>6.5181000000000003E-2</v>
      </c>
      <c r="H190" s="53">
        <v>0</v>
      </c>
      <c r="I190" s="53">
        <v>0</v>
      </c>
      <c r="J190" s="53">
        <v>0</v>
      </c>
      <c r="K190" s="53">
        <v>0</v>
      </c>
      <c r="L190" s="54">
        <v>0</v>
      </c>
      <c r="M190" s="54" t="s">
        <v>301</v>
      </c>
      <c r="N190" s="53">
        <v>0</v>
      </c>
      <c r="O190" s="55">
        <v>0</v>
      </c>
      <c r="P190" s="56">
        <v>0</v>
      </c>
      <c r="Q190" s="57">
        <v>0</v>
      </c>
      <c r="R190" s="53">
        <v>0</v>
      </c>
      <c r="S190" s="56">
        <v>0</v>
      </c>
      <c r="T190" s="58">
        <v>0</v>
      </c>
      <c r="U190" s="53">
        <v>0</v>
      </c>
      <c r="V190" s="53">
        <v>0</v>
      </c>
      <c r="W190" s="53">
        <v>0</v>
      </c>
      <c r="X190" s="58">
        <v>0</v>
      </c>
      <c r="Y190" s="58" t="s">
        <v>301</v>
      </c>
      <c r="Z190" s="53">
        <v>0</v>
      </c>
      <c r="AA190" s="55">
        <v>0</v>
      </c>
      <c r="AB190" s="56">
        <v>0</v>
      </c>
      <c r="AC190" s="57">
        <v>0</v>
      </c>
      <c r="AD190" s="53">
        <v>0</v>
      </c>
      <c r="AE190" s="56">
        <v>0</v>
      </c>
      <c r="AF190" s="59">
        <v>5</v>
      </c>
      <c r="AG190" s="58">
        <v>0</v>
      </c>
      <c r="AH190" s="53">
        <v>0</v>
      </c>
      <c r="AI190" s="56">
        <v>0</v>
      </c>
      <c r="AJ190" s="56">
        <v>0</v>
      </c>
      <c r="AK190" s="56">
        <v>0</v>
      </c>
      <c r="AL190" s="56">
        <v>0</v>
      </c>
      <c r="AM190" s="56">
        <v>0</v>
      </c>
      <c r="AN190" s="56">
        <v>0</v>
      </c>
      <c r="AO190" s="58">
        <v>0</v>
      </c>
      <c r="AP190" s="58">
        <v>0</v>
      </c>
      <c r="AQ190" s="58">
        <v>1.4955134596211366E-4</v>
      </c>
      <c r="AR190" s="59" t="s">
        <v>306</v>
      </c>
      <c r="AS190" s="59" t="s">
        <v>278</v>
      </c>
      <c r="AT190" s="59" t="s">
        <v>307</v>
      </c>
    </row>
    <row r="191" spans="1:46" x14ac:dyDescent="0.25">
      <c r="A191">
        <f>--SUBTOTAL(103,$B$8:B191)</f>
        <v>184</v>
      </c>
      <c r="B191" t="s">
        <v>69</v>
      </c>
      <c r="C191" t="s">
        <v>281</v>
      </c>
      <c r="D191" t="s">
        <v>289</v>
      </c>
      <c r="E191" t="s">
        <v>278</v>
      </c>
      <c r="F191" t="s">
        <v>278</v>
      </c>
      <c r="G191" s="52">
        <v>2.8053999999999999E-2</v>
      </c>
      <c r="H191" s="53">
        <v>0</v>
      </c>
      <c r="I191" s="53">
        <v>0</v>
      </c>
      <c r="J191" s="53">
        <v>0</v>
      </c>
      <c r="K191" s="53">
        <v>0</v>
      </c>
      <c r="L191" s="54">
        <v>0</v>
      </c>
      <c r="M191" s="54" t="s">
        <v>301</v>
      </c>
      <c r="N191" s="53">
        <v>0</v>
      </c>
      <c r="O191" s="55">
        <v>0</v>
      </c>
      <c r="P191" s="56">
        <v>0</v>
      </c>
      <c r="Q191" s="57">
        <v>0</v>
      </c>
      <c r="R191" s="53">
        <v>0</v>
      </c>
      <c r="S191" s="56">
        <v>0</v>
      </c>
      <c r="T191" s="58">
        <v>0</v>
      </c>
      <c r="U191" s="53">
        <v>0</v>
      </c>
      <c r="V191" s="53">
        <v>0</v>
      </c>
      <c r="W191" s="53">
        <v>0</v>
      </c>
      <c r="X191" s="58">
        <v>0</v>
      </c>
      <c r="Y191" s="58" t="s">
        <v>301</v>
      </c>
      <c r="Z191" s="53">
        <v>0</v>
      </c>
      <c r="AA191" s="55">
        <v>0</v>
      </c>
      <c r="AB191" s="56">
        <v>0</v>
      </c>
      <c r="AC191" s="57">
        <v>0</v>
      </c>
      <c r="AD191" s="53">
        <v>0</v>
      </c>
      <c r="AE191" s="56">
        <v>0</v>
      </c>
      <c r="AF191" s="59">
        <v>0</v>
      </c>
      <c r="AG191" s="58">
        <v>0</v>
      </c>
      <c r="AH191" s="53">
        <v>0</v>
      </c>
      <c r="AI191" s="56">
        <v>0</v>
      </c>
      <c r="AJ191" s="56">
        <v>0</v>
      </c>
      <c r="AK191" s="56">
        <v>0</v>
      </c>
      <c r="AL191" s="56">
        <v>0</v>
      </c>
      <c r="AM191" s="56">
        <v>0</v>
      </c>
      <c r="AN191" s="56">
        <v>0</v>
      </c>
      <c r="AO191" s="58">
        <v>0</v>
      </c>
      <c r="AP191" s="58">
        <v>0</v>
      </c>
      <c r="AQ191" s="58">
        <v>1.2462612163509471E-4</v>
      </c>
      <c r="AR191" s="59" t="s">
        <v>306</v>
      </c>
      <c r="AS191" s="59" t="s">
        <v>278</v>
      </c>
      <c r="AT191" s="59" t="s">
        <v>307</v>
      </c>
    </row>
    <row r="192" spans="1:46" x14ac:dyDescent="0.25">
      <c r="A192">
        <f>--SUBTOTAL(103,$B$8:B192)</f>
        <v>185</v>
      </c>
      <c r="B192" t="s">
        <v>70</v>
      </c>
      <c r="C192" t="s">
        <v>283</v>
      </c>
      <c r="D192" t="s">
        <v>289</v>
      </c>
      <c r="E192" t="s">
        <v>278</v>
      </c>
      <c r="F192" t="s">
        <v>272</v>
      </c>
      <c r="G192" s="52">
        <v>0.423205</v>
      </c>
      <c r="H192" s="53">
        <v>0</v>
      </c>
      <c r="I192" s="53">
        <v>0</v>
      </c>
      <c r="J192" s="53">
        <v>0</v>
      </c>
      <c r="K192" s="53">
        <v>0</v>
      </c>
      <c r="L192" s="54">
        <v>0</v>
      </c>
      <c r="M192" s="54" t="s">
        <v>301</v>
      </c>
      <c r="N192" s="53">
        <v>0</v>
      </c>
      <c r="O192" s="55">
        <v>0</v>
      </c>
      <c r="P192" s="56">
        <v>0</v>
      </c>
      <c r="Q192" s="57">
        <v>0</v>
      </c>
      <c r="R192" s="53">
        <v>0</v>
      </c>
      <c r="S192" s="56">
        <v>0</v>
      </c>
      <c r="T192" s="58">
        <v>0</v>
      </c>
      <c r="U192" s="53">
        <v>0</v>
      </c>
      <c r="V192" s="53">
        <v>0</v>
      </c>
      <c r="W192" s="53">
        <v>0</v>
      </c>
      <c r="X192" s="58">
        <v>0</v>
      </c>
      <c r="Y192" s="58" t="s">
        <v>301</v>
      </c>
      <c r="Z192" s="53">
        <v>0</v>
      </c>
      <c r="AA192" s="55">
        <v>0</v>
      </c>
      <c r="AB192" s="56">
        <v>0</v>
      </c>
      <c r="AC192" s="57">
        <v>0</v>
      </c>
      <c r="AD192" s="53">
        <v>0</v>
      </c>
      <c r="AE192" s="56">
        <v>0</v>
      </c>
      <c r="AF192" s="59">
        <v>1</v>
      </c>
      <c r="AG192" s="58">
        <v>0</v>
      </c>
      <c r="AH192" s="53">
        <v>0</v>
      </c>
      <c r="AI192" s="56">
        <v>0</v>
      </c>
      <c r="AJ192" s="56">
        <v>0</v>
      </c>
      <c r="AK192" s="56">
        <v>0</v>
      </c>
      <c r="AL192" s="56">
        <v>0</v>
      </c>
      <c r="AM192" s="56">
        <v>0</v>
      </c>
      <c r="AN192" s="56">
        <v>0</v>
      </c>
      <c r="AO192" s="58">
        <v>0</v>
      </c>
      <c r="AP192" s="58">
        <v>0</v>
      </c>
      <c r="AQ192" s="58">
        <v>0</v>
      </c>
      <c r="AR192" s="59" t="s">
        <v>306</v>
      </c>
      <c r="AS192" s="59" t="s">
        <v>278</v>
      </c>
      <c r="AT192" s="59" t="s">
        <v>307</v>
      </c>
    </row>
    <row r="193" spans="1:46" x14ac:dyDescent="0.25">
      <c r="A193">
        <f>--SUBTOTAL(103,$B$8:B193)</f>
        <v>186</v>
      </c>
      <c r="B193" t="s">
        <v>78</v>
      </c>
      <c r="C193" t="s">
        <v>281</v>
      </c>
      <c r="D193" t="s">
        <v>289</v>
      </c>
      <c r="E193" t="s">
        <v>278</v>
      </c>
      <c r="F193" t="s">
        <v>278</v>
      </c>
      <c r="G193" s="52">
        <v>5.9226000000000001E-2</v>
      </c>
      <c r="H193" s="53">
        <v>0</v>
      </c>
      <c r="I193" s="53">
        <v>0</v>
      </c>
      <c r="J193" s="53">
        <v>0</v>
      </c>
      <c r="K193" s="53">
        <v>0</v>
      </c>
      <c r="L193" s="54">
        <v>0</v>
      </c>
      <c r="M193" s="54" t="s">
        <v>301</v>
      </c>
      <c r="N193" s="53">
        <v>0</v>
      </c>
      <c r="O193" s="55">
        <v>0</v>
      </c>
      <c r="P193" s="56">
        <v>0</v>
      </c>
      <c r="Q193" s="57">
        <v>0</v>
      </c>
      <c r="R193" s="53">
        <v>0</v>
      </c>
      <c r="S193" s="56">
        <v>0</v>
      </c>
      <c r="T193" s="58">
        <v>0</v>
      </c>
      <c r="U193" s="53">
        <v>6</v>
      </c>
      <c r="V193" s="53">
        <v>0</v>
      </c>
      <c r="W193" s="53">
        <v>6</v>
      </c>
      <c r="X193" s="58">
        <v>1.0079689352037921E-7</v>
      </c>
      <c r="Y193" s="58" t="s">
        <v>301</v>
      </c>
      <c r="Z193" s="53">
        <v>101.30685847431872</v>
      </c>
      <c r="AA193" s="55">
        <v>1</v>
      </c>
      <c r="AB193" s="56">
        <v>1</v>
      </c>
      <c r="AC193" s="57">
        <v>0</v>
      </c>
      <c r="AD193" s="53">
        <v>1</v>
      </c>
      <c r="AE193" s="56">
        <v>0.16666666666666666</v>
      </c>
      <c r="AF193" s="59">
        <v>5</v>
      </c>
      <c r="AG193" s="58">
        <v>0</v>
      </c>
      <c r="AH193" s="53">
        <v>0</v>
      </c>
      <c r="AI193" s="56">
        <v>0</v>
      </c>
      <c r="AJ193" s="56">
        <v>1</v>
      </c>
      <c r="AK193" s="56">
        <v>0</v>
      </c>
      <c r="AL193" s="56">
        <v>1</v>
      </c>
      <c r="AM193" s="56">
        <v>0</v>
      </c>
      <c r="AN193" s="56">
        <v>0</v>
      </c>
      <c r="AO193" s="58">
        <v>0</v>
      </c>
      <c r="AP193" s="58">
        <v>0</v>
      </c>
      <c r="AQ193" s="58">
        <v>4.7357926221335993E-4</v>
      </c>
      <c r="AR193" s="59" t="s">
        <v>306</v>
      </c>
      <c r="AS193" s="59" t="s">
        <v>278</v>
      </c>
      <c r="AT193" s="59" t="s">
        <v>307</v>
      </c>
    </row>
    <row r="194" spans="1:46" x14ac:dyDescent="0.25">
      <c r="A194">
        <f>--SUBTOTAL(103,$B$8:B194)</f>
        <v>187</v>
      </c>
      <c r="B194" t="s">
        <v>86</v>
      </c>
      <c r="C194" t="s">
        <v>288</v>
      </c>
      <c r="D194" t="s">
        <v>290</v>
      </c>
      <c r="E194" t="s">
        <v>278</v>
      </c>
      <c r="F194" t="s">
        <v>278</v>
      </c>
      <c r="G194" s="52">
        <v>1.4973999999999999E-2</v>
      </c>
      <c r="H194" s="53">
        <v>0</v>
      </c>
      <c r="I194" s="53">
        <v>0</v>
      </c>
      <c r="J194" s="53">
        <v>0</v>
      </c>
      <c r="K194" s="53">
        <v>0</v>
      </c>
      <c r="L194" s="54">
        <v>0</v>
      </c>
      <c r="M194" s="54" t="s">
        <v>301</v>
      </c>
      <c r="N194" s="53">
        <v>0</v>
      </c>
      <c r="O194" s="55">
        <v>0</v>
      </c>
      <c r="P194" s="56">
        <v>0</v>
      </c>
      <c r="Q194" s="57">
        <v>0</v>
      </c>
      <c r="R194" s="53">
        <v>0</v>
      </c>
      <c r="S194" s="56">
        <v>0</v>
      </c>
      <c r="T194" s="58">
        <v>0</v>
      </c>
      <c r="U194" s="53">
        <v>0</v>
      </c>
      <c r="V194" s="53">
        <v>0</v>
      </c>
      <c r="W194" s="53">
        <v>0</v>
      </c>
      <c r="X194" s="58">
        <v>0</v>
      </c>
      <c r="Y194" s="58" t="s">
        <v>301</v>
      </c>
      <c r="Z194" s="53">
        <v>0</v>
      </c>
      <c r="AA194" s="55">
        <v>0</v>
      </c>
      <c r="AB194" s="56">
        <v>0</v>
      </c>
      <c r="AC194" s="57">
        <v>0</v>
      </c>
      <c r="AD194" s="53">
        <v>0</v>
      </c>
      <c r="AE194" s="56">
        <v>0</v>
      </c>
      <c r="AF194" s="59">
        <v>5</v>
      </c>
      <c r="AG194" s="58">
        <v>0</v>
      </c>
      <c r="AH194" s="53">
        <v>0</v>
      </c>
      <c r="AI194" s="56">
        <v>0</v>
      </c>
      <c r="AJ194" s="56">
        <v>0</v>
      </c>
      <c r="AK194" s="56">
        <v>0</v>
      </c>
      <c r="AL194" s="56">
        <v>0</v>
      </c>
      <c r="AM194" s="56">
        <v>0</v>
      </c>
      <c r="AN194" s="56">
        <v>0</v>
      </c>
      <c r="AO194" s="58">
        <v>0</v>
      </c>
      <c r="AP194" s="58">
        <v>0</v>
      </c>
      <c r="AQ194" s="58">
        <v>2.4925224327018941E-4</v>
      </c>
      <c r="AR194" s="59" t="s">
        <v>306</v>
      </c>
      <c r="AS194" s="59" t="s">
        <v>278</v>
      </c>
      <c r="AT194" s="59" t="s">
        <v>307</v>
      </c>
    </row>
    <row r="195" spans="1:46" x14ac:dyDescent="0.25">
      <c r="A195">
        <f>--SUBTOTAL(103,$B$8:B195)</f>
        <v>188</v>
      </c>
      <c r="B195" t="s">
        <v>91</v>
      </c>
      <c r="C195" t="s">
        <v>281</v>
      </c>
      <c r="D195" t="s">
        <v>289</v>
      </c>
      <c r="E195" t="s">
        <v>278</v>
      </c>
      <c r="F195" t="s">
        <v>278</v>
      </c>
      <c r="G195" s="52">
        <v>0.15587200000000001</v>
      </c>
      <c r="H195" s="53">
        <v>0</v>
      </c>
      <c r="I195" s="53">
        <v>34</v>
      </c>
      <c r="J195" s="53">
        <v>40</v>
      </c>
      <c r="K195" s="53">
        <v>74</v>
      </c>
      <c r="L195" s="54">
        <v>1.2431616867513436E-6</v>
      </c>
      <c r="M195" s="54" t="s">
        <v>301</v>
      </c>
      <c r="N195" s="53">
        <v>474.74851159926089</v>
      </c>
      <c r="O195" s="55">
        <v>2</v>
      </c>
      <c r="P195" s="56">
        <v>1</v>
      </c>
      <c r="Q195" s="57">
        <v>0.54054054054054057</v>
      </c>
      <c r="R195" s="53">
        <v>6</v>
      </c>
      <c r="S195" s="56">
        <v>0.17647058823529413</v>
      </c>
      <c r="T195" s="58">
        <v>0</v>
      </c>
      <c r="U195" s="53">
        <v>35</v>
      </c>
      <c r="V195" s="53">
        <v>0</v>
      </c>
      <c r="W195" s="53">
        <v>35</v>
      </c>
      <c r="X195" s="58">
        <v>5.8798187886887881E-7</v>
      </c>
      <c r="Y195" s="58" t="s">
        <v>301</v>
      </c>
      <c r="Z195" s="53">
        <v>224.54321494559636</v>
      </c>
      <c r="AA195" s="55">
        <v>1</v>
      </c>
      <c r="AB195" s="56">
        <v>1</v>
      </c>
      <c r="AC195" s="57">
        <v>0</v>
      </c>
      <c r="AD195" s="53">
        <v>0</v>
      </c>
      <c r="AE195" s="56">
        <v>0</v>
      </c>
      <c r="AF195" s="59">
        <v>2</v>
      </c>
      <c r="AG195" s="58">
        <v>0</v>
      </c>
      <c r="AH195" s="53">
        <v>34</v>
      </c>
      <c r="AI195" s="56">
        <v>0</v>
      </c>
      <c r="AJ195" s="56">
        <v>1</v>
      </c>
      <c r="AK195" s="56">
        <v>0</v>
      </c>
      <c r="AL195" s="56">
        <v>1</v>
      </c>
      <c r="AM195" s="56">
        <v>0</v>
      </c>
      <c r="AN195" s="56">
        <v>0</v>
      </c>
      <c r="AO195" s="58">
        <v>0</v>
      </c>
      <c r="AP195" s="58">
        <v>0</v>
      </c>
      <c r="AQ195" s="58">
        <v>0</v>
      </c>
      <c r="AR195" s="59" t="s">
        <v>306</v>
      </c>
      <c r="AS195" s="59" t="s">
        <v>278</v>
      </c>
      <c r="AT195" s="59" t="s">
        <v>307</v>
      </c>
    </row>
    <row r="196" spans="1:46" x14ac:dyDescent="0.25">
      <c r="A196">
        <f>--SUBTOTAL(103,$B$8:B196)</f>
        <v>189</v>
      </c>
      <c r="B196" t="s">
        <v>92</v>
      </c>
      <c r="C196" t="s">
        <v>286</v>
      </c>
      <c r="D196" t="s">
        <v>289</v>
      </c>
      <c r="E196" t="s">
        <v>278</v>
      </c>
      <c r="F196" t="s">
        <v>272</v>
      </c>
      <c r="G196" s="52">
        <v>1.1530579999999999</v>
      </c>
      <c r="H196" s="53">
        <v>212400</v>
      </c>
      <c r="I196" s="53">
        <v>5075</v>
      </c>
      <c r="J196" s="53">
        <v>2423</v>
      </c>
      <c r="K196" s="53">
        <v>219898</v>
      </c>
      <c r="L196" s="54">
        <v>3.6941725485573917E-3</v>
      </c>
      <c r="M196" s="54" t="s">
        <v>296</v>
      </c>
      <c r="N196" s="53">
        <v>190708.53330881882</v>
      </c>
      <c r="O196" s="55">
        <v>26</v>
      </c>
      <c r="P196" s="56">
        <v>3.4097627081646945E-2</v>
      </c>
      <c r="Q196" s="57">
        <v>0.32315284075753536</v>
      </c>
      <c r="R196" s="53">
        <v>3461</v>
      </c>
      <c r="S196" s="56">
        <v>0.68197044334975365</v>
      </c>
      <c r="T196" s="58">
        <v>0</v>
      </c>
      <c r="U196" s="53">
        <v>0</v>
      </c>
      <c r="V196" s="53">
        <v>0</v>
      </c>
      <c r="W196" s="53">
        <v>212400</v>
      </c>
      <c r="X196" s="58">
        <v>3.5682100306214243E-3</v>
      </c>
      <c r="Y196" s="58" t="s">
        <v>296</v>
      </c>
      <c r="Z196" s="53">
        <v>184205.82485876686</v>
      </c>
      <c r="AA196" s="55">
        <v>0</v>
      </c>
      <c r="AB196" s="56">
        <v>0</v>
      </c>
      <c r="AC196" s="57">
        <v>0</v>
      </c>
      <c r="AD196" s="53">
        <v>0</v>
      </c>
      <c r="AE196" s="56">
        <v>0</v>
      </c>
      <c r="AF196" s="59">
        <v>20</v>
      </c>
      <c r="AG196" s="58">
        <v>0</v>
      </c>
      <c r="AH196" s="53">
        <v>5075</v>
      </c>
      <c r="AI196" s="56">
        <v>0</v>
      </c>
      <c r="AJ196" s="56">
        <v>0</v>
      </c>
      <c r="AK196" s="56">
        <v>1</v>
      </c>
      <c r="AL196" s="56">
        <v>1</v>
      </c>
      <c r="AM196" s="56">
        <v>0</v>
      </c>
      <c r="AN196" s="56">
        <v>0</v>
      </c>
      <c r="AO196" s="58">
        <v>0</v>
      </c>
      <c r="AP196" s="58">
        <v>0</v>
      </c>
      <c r="AQ196" s="58">
        <v>9.9700897308075767E-5</v>
      </c>
      <c r="AR196" s="59" t="s">
        <v>306</v>
      </c>
      <c r="AS196" s="59" t="s">
        <v>278</v>
      </c>
      <c r="AT196" s="59" t="s">
        <v>314</v>
      </c>
    </row>
    <row r="197" spans="1:46" x14ac:dyDescent="0.25">
      <c r="A197">
        <f>--SUBTOTAL(103,$B$8:B197)</f>
        <v>190</v>
      </c>
      <c r="B197" t="s">
        <v>106</v>
      </c>
      <c r="C197" t="s">
        <v>288</v>
      </c>
      <c r="D197" t="s">
        <v>290</v>
      </c>
      <c r="E197" t="s">
        <v>310</v>
      </c>
      <c r="F197" t="s">
        <v>271</v>
      </c>
      <c r="G197" s="52">
        <v>0.103903</v>
      </c>
      <c r="H197" s="53">
        <v>0</v>
      </c>
      <c r="I197" s="53">
        <v>0</v>
      </c>
      <c r="J197" s="53">
        <v>0</v>
      </c>
      <c r="K197" s="53">
        <v>0</v>
      </c>
      <c r="L197" s="54">
        <v>0</v>
      </c>
      <c r="M197" s="54" t="s">
        <v>301</v>
      </c>
      <c r="N197" s="53">
        <v>0</v>
      </c>
      <c r="O197" s="55">
        <v>0</v>
      </c>
      <c r="P197" s="56">
        <v>0</v>
      </c>
      <c r="Q197" s="57">
        <v>0</v>
      </c>
      <c r="R197" s="53">
        <v>0</v>
      </c>
      <c r="S197" s="56">
        <v>0</v>
      </c>
      <c r="T197" s="58">
        <v>0</v>
      </c>
      <c r="U197" s="53">
        <v>0</v>
      </c>
      <c r="V197" s="53">
        <v>0</v>
      </c>
      <c r="W197" s="53">
        <v>0</v>
      </c>
      <c r="X197" s="58">
        <v>0</v>
      </c>
      <c r="Y197" s="58" t="s">
        <v>301</v>
      </c>
      <c r="Z197" s="53">
        <v>0</v>
      </c>
      <c r="AA197" s="55">
        <v>0</v>
      </c>
      <c r="AB197" s="56">
        <v>0</v>
      </c>
      <c r="AC197" s="57">
        <v>0</v>
      </c>
      <c r="AD197" s="53">
        <v>0</v>
      </c>
      <c r="AE197" s="56">
        <v>0</v>
      </c>
      <c r="AF197" s="59">
        <v>0</v>
      </c>
      <c r="AG197" s="58">
        <v>0</v>
      </c>
      <c r="AH197" s="53">
        <v>0</v>
      </c>
      <c r="AI197" s="56">
        <v>0</v>
      </c>
      <c r="AJ197" s="56">
        <v>0</v>
      </c>
      <c r="AK197" s="56">
        <v>0</v>
      </c>
      <c r="AL197" s="56">
        <v>0</v>
      </c>
      <c r="AM197" s="56">
        <v>0</v>
      </c>
      <c r="AN197" s="56">
        <v>0</v>
      </c>
      <c r="AO197" s="58">
        <v>0</v>
      </c>
      <c r="AP197" s="58">
        <v>0</v>
      </c>
      <c r="AQ197" s="58">
        <v>9.9700897308075767E-5</v>
      </c>
      <c r="AR197" s="59" t="s">
        <v>306</v>
      </c>
      <c r="AS197" s="59" t="s">
        <v>278</v>
      </c>
      <c r="AT197" s="59" t="s">
        <v>307</v>
      </c>
    </row>
    <row r="198" spans="1:46" x14ac:dyDescent="0.25">
      <c r="A198">
        <f>--SUBTOTAL(103,$B$8:B198)</f>
        <v>191</v>
      </c>
      <c r="B198" t="s">
        <v>108</v>
      </c>
      <c r="C198" t="s">
        <v>286</v>
      </c>
      <c r="D198" t="s">
        <v>289</v>
      </c>
      <c r="E198" t="s">
        <v>278</v>
      </c>
      <c r="F198" t="s">
        <v>277</v>
      </c>
      <c r="G198" s="52">
        <v>5.4635959999999999</v>
      </c>
      <c r="H198" s="53">
        <v>0</v>
      </c>
      <c r="I198" s="53">
        <v>11708</v>
      </c>
      <c r="J198" s="53">
        <v>1684</v>
      </c>
      <c r="K198" s="53">
        <v>13392</v>
      </c>
      <c r="L198" s="54">
        <v>2.2497866633748641E-4</v>
      </c>
      <c r="M198" s="54" t="s">
        <v>300</v>
      </c>
      <c r="N198" s="53">
        <v>2451.1329168554921</v>
      </c>
      <c r="O198" s="55">
        <v>55</v>
      </c>
      <c r="P198" s="56">
        <v>1</v>
      </c>
      <c r="Q198" s="57">
        <v>0.12574671445639188</v>
      </c>
      <c r="R198" s="53">
        <v>8570</v>
      </c>
      <c r="S198" s="56">
        <v>0.73197813460881445</v>
      </c>
      <c r="T198" s="58">
        <v>6.2265117868124359E-2</v>
      </c>
      <c r="U198" s="53">
        <v>5</v>
      </c>
      <c r="V198" s="53">
        <v>0</v>
      </c>
      <c r="W198" s="53">
        <v>5</v>
      </c>
      <c r="X198" s="58">
        <v>8.3997411266982684E-8</v>
      </c>
      <c r="Y198" s="58" t="s">
        <v>301</v>
      </c>
      <c r="Z198" s="53">
        <v>0.9151481917769908</v>
      </c>
      <c r="AA198" s="55">
        <v>1</v>
      </c>
      <c r="AB198" s="56">
        <v>1</v>
      </c>
      <c r="AC198" s="57">
        <v>0</v>
      </c>
      <c r="AD198" s="53">
        <v>5</v>
      </c>
      <c r="AE198" s="56">
        <v>1</v>
      </c>
      <c r="AF198" s="59">
        <v>20</v>
      </c>
      <c r="AG198" s="58">
        <v>0</v>
      </c>
      <c r="AH198" s="53">
        <v>11708</v>
      </c>
      <c r="AI198" s="56">
        <v>0</v>
      </c>
      <c r="AJ198" s="56">
        <v>1</v>
      </c>
      <c r="AK198" s="56">
        <v>0</v>
      </c>
      <c r="AL198" s="56">
        <v>1</v>
      </c>
      <c r="AM198" s="56">
        <v>0</v>
      </c>
      <c r="AN198" s="56">
        <v>0</v>
      </c>
      <c r="AO198" s="58">
        <v>0</v>
      </c>
      <c r="AP198" s="58">
        <v>0</v>
      </c>
      <c r="AQ198" s="58">
        <v>2.4925224327018942E-5</v>
      </c>
      <c r="AR198" s="59" t="s">
        <v>306</v>
      </c>
      <c r="AS198" s="59" t="s">
        <v>278</v>
      </c>
      <c r="AT198" s="59" t="s">
        <v>314</v>
      </c>
    </row>
    <row r="199" spans="1:46" x14ac:dyDescent="0.25">
      <c r="A199">
        <f>--SUBTOTAL(103,$B$8:B199)</f>
        <v>192</v>
      </c>
      <c r="B199" t="s">
        <v>110</v>
      </c>
      <c r="C199" t="s">
        <v>282</v>
      </c>
      <c r="D199" t="s">
        <v>293</v>
      </c>
      <c r="E199" t="s">
        <v>278</v>
      </c>
      <c r="F199" t="s">
        <v>278</v>
      </c>
      <c r="G199" s="52">
        <v>0.25010900000000003</v>
      </c>
      <c r="H199" s="53">
        <v>0</v>
      </c>
      <c r="I199" s="53">
        <v>0</v>
      </c>
      <c r="J199" s="53">
        <v>0</v>
      </c>
      <c r="K199" s="53">
        <v>0</v>
      </c>
      <c r="L199" s="54">
        <v>0</v>
      </c>
      <c r="M199" s="54" t="s">
        <v>301</v>
      </c>
      <c r="N199" s="53">
        <v>0</v>
      </c>
      <c r="O199" s="55">
        <v>0</v>
      </c>
      <c r="P199" s="56">
        <v>0</v>
      </c>
      <c r="Q199" s="57">
        <v>0</v>
      </c>
      <c r="R199" s="53">
        <v>0</v>
      </c>
      <c r="S199" s="56">
        <v>0</v>
      </c>
      <c r="T199" s="58">
        <v>0</v>
      </c>
      <c r="U199" s="53">
        <v>0</v>
      </c>
      <c r="V199" s="53">
        <v>0</v>
      </c>
      <c r="W199" s="53">
        <v>0</v>
      </c>
      <c r="X199" s="58">
        <v>0</v>
      </c>
      <c r="Y199" s="58" t="s">
        <v>301</v>
      </c>
      <c r="Z199" s="53">
        <v>0</v>
      </c>
      <c r="AA199" s="55">
        <v>0</v>
      </c>
      <c r="AB199" s="56">
        <v>0</v>
      </c>
      <c r="AC199" s="57">
        <v>0</v>
      </c>
      <c r="AD199" s="53">
        <v>0</v>
      </c>
      <c r="AE199" s="56">
        <v>0</v>
      </c>
      <c r="AF199" s="59">
        <v>8</v>
      </c>
      <c r="AG199" s="58">
        <v>0</v>
      </c>
      <c r="AH199" s="53">
        <v>0</v>
      </c>
      <c r="AI199" s="56">
        <v>0</v>
      </c>
      <c r="AJ199" s="56">
        <v>0</v>
      </c>
      <c r="AK199" s="56">
        <v>0</v>
      </c>
      <c r="AL199" s="56">
        <v>0</v>
      </c>
      <c r="AM199" s="56">
        <v>0</v>
      </c>
      <c r="AN199" s="56">
        <v>0</v>
      </c>
      <c r="AO199" s="58">
        <v>0</v>
      </c>
      <c r="AP199" s="58">
        <v>0</v>
      </c>
      <c r="AQ199" s="58">
        <v>0</v>
      </c>
      <c r="AR199" s="59" t="s">
        <v>306</v>
      </c>
      <c r="AS199" s="59" t="s">
        <v>278</v>
      </c>
      <c r="AT199" s="59" t="s">
        <v>307</v>
      </c>
    </row>
    <row r="200" spans="1:46" x14ac:dyDescent="0.25">
      <c r="A200">
        <f>--SUBTOTAL(103,$B$8:B200)</f>
        <v>193</v>
      </c>
      <c r="B200" t="s">
        <v>111</v>
      </c>
      <c r="C200" t="s">
        <v>288</v>
      </c>
      <c r="D200" t="s">
        <v>289</v>
      </c>
      <c r="E200" t="s">
        <v>278</v>
      </c>
      <c r="F200" t="s">
        <v>278</v>
      </c>
      <c r="G200" s="52">
        <v>0.279835</v>
      </c>
      <c r="H200" s="53">
        <v>0</v>
      </c>
      <c r="I200" s="53">
        <v>0</v>
      </c>
      <c r="J200" s="53">
        <v>0</v>
      </c>
      <c r="K200" s="53">
        <v>0</v>
      </c>
      <c r="L200" s="54">
        <v>0</v>
      </c>
      <c r="M200" s="54" t="s">
        <v>301</v>
      </c>
      <c r="N200" s="53">
        <v>0</v>
      </c>
      <c r="O200" s="55">
        <v>0</v>
      </c>
      <c r="P200" s="56">
        <v>0</v>
      </c>
      <c r="Q200" s="57">
        <v>0</v>
      </c>
      <c r="R200" s="53">
        <v>0</v>
      </c>
      <c r="S200" s="56">
        <v>0</v>
      </c>
      <c r="T200" s="58">
        <v>0</v>
      </c>
      <c r="U200" s="53">
        <v>0</v>
      </c>
      <c r="V200" s="53">
        <v>0</v>
      </c>
      <c r="W200" s="53">
        <v>0</v>
      </c>
      <c r="X200" s="58">
        <v>0</v>
      </c>
      <c r="Y200" s="58" t="s">
        <v>301</v>
      </c>
      <c r="Z200" s="53">
        <v>0</v>
      </c>
      <c r="AA200" s="55">
        <v>0</v>
      </c>
      <c r="AB200" s="56">
        <v>0</v>
      </c>
      <c r="AC200" s="57">
        <v>0</v>
      </c>
      <c r="AD200" s="53">
        <v>0</v>
      </c>
      <c r="AE200" s="56">
        <v>0</v>
      </c>
      <c r="AF200" s="59">
        <v>2</v>
      </c>
      <c r="AG200" s="58">
        <v>0</v>
      </c>
      <c r="AH200" s="53">
        <v>0</v>
      </c>
      <c r="AI200" s="56">
        <v>0</v>
      </c>
      <c r="AJ200" s="56">
        <v>0</v>
      </c>
      <c r="AK200" s="56">
        <v>0</v>
      </c>
      <c r="AL200" s="56">
        <v>0</v>
      </c>
      <c r="AM200" s="56">
        <v>0</v>
      </c>
      <c r="AN200" s="56">
        <v>0</v>
      </c>
      <c r="AO200" s="58">
        <v>0</v>
      </c>
      <c r="AP200" s="58">
        <v>0</v>
      </c>
      <c r="AQ200" s="58">
        <v>3.4895314057826522E-4</v>
      </c>
      <c r="AR200" s="59" t="s">
        <v>306</v>
      </c>
      <c r="AS200" s="59" t="s">
        <v>278</v>
      </c>
      <c r="AT200" s="59" t="s">
        <v>307</v>
      </c>
    </row>
    <row r="201" spans="1:46" x14ac:dyDescent="0.25">
      <c r="A201">
        <f>--SUBTOTAL(103,$B$8:B201)</f>
        <v>194</v>
      </c>
      <c r="B201" t="s">
        <v>118</v>
      </c>
      <c r="C201" t="s">
        <v>286</v>
      </c>
      <c r="D201" t="s">
        <v>289</v>
      </c>
      <c r="E201" t="s">
        <v>278</v>
      </c>
      <c r="F201" t="s">
        <v>278</v>
      </c>
      <c r="G201" s="52">
        <v>3.0001E-2</v>
      </c>
      <c r="H201" s="53">
        <v>0</v>
      </c>
      <c r="I201" s="53">
        <v>0</v>
      </c>
      <c r="J201" s="53">
        <v>0</v>
      </c>
      <c r="K201" s="53">
        <v>0</v>
      </c>
      <c r="L201" s="54">
        <v>0</v>
      </c>
      <c r="M201" s="54" t="s">
        <v>301</v>
      </c>
      <c r="N201" s="53">
        <v>0</v>
      </c>
      <c r="O201" s="55">
        <v>0</v>
      </c>
      <c r="P201" s="56">
        <v>0</v>
      </c>
      <c r="Q201" s="57">
        <v>0</v>
      </c>
      <c r="R201" s="53">
        <v>0</v>
      </c>
      <c r="S201" s="56">
        <v>0</v>
      </c>
      <c r="T201" s="58">
        <v>0</v>
      </c>
      <c r="U201" s="53">
        <v>0</v>
      </c>
      <c r="V201" s="53">
        <v>0</v>
      </c>
      <c r="W201" s="53">
        <v>0</v>
      </c>
      <c r="X201" s="58">
        <v>0</v>
      </c>
      <c r="Y201" s="58" t="s">
        <v>301</v>
      </c>
      <c r="Z201" s="53">
        <v>0</v>
      </c>
      <c r="AA201" s="55">
        <v>0</v>
      </c>
      <c r="AB201" s="56">
        <v>0</v>
      </c>
      <c r="AC201" s="57">
        <v>0</v>
      </c>
      <c r="AD201" s="53">
        <v>0</v>
      </c>
      <c r="AE201" s="56">
        <v>0</v>
      </c>
      <c r="AF201" s="59">
        <v>7</v>
      </c>
      <c r="AG201" s="58">
        <v>0</v>
      </c>
      <c r="AH201" s="53">
        <v>0</v>
      </c>
      <c r="AI201" s="56">
        <v>0</v>
      </c>
      <c r="AJ201" s="56">
        <v>0</v>
      </c>
      <c r="AK201" s="56">
        <v>0</v>
      </c>
      <c r="AL201" s="56">
        <v>0</v>
      </c>
      <c r="AM201" s="56">
        <v>0</v>
      </c>
      <c r="AN201" s="56">
        <v>0</v>
      </c>
      <c r="AO201" s="58">
        <v>0</v>
      </c>
      <c r="AP201" s="58">
        <v>0</v>
      </c>
      <c r="AQ201" s="58">
        <v>0</v>
      </c>
      <c r="AR201" s="59" t="s">
        <v>306</v>
      </c>
      <c r="AS201" s="59" t="s">
        <v>278</v>
      </c>
      <c r="AT201" s="59" t="s">
        <v>307</v>
      </c>
    </row>
    <row r="202" spans="1:46" x14ac:dyDescent="0.25">
      <c r="A202">
        <f>--SUBTOTAL(103,$B$8:B202)</f>
        <v>195</v>
      </c>
      <c r="B202" t="s">
        <v>127</v>
      </c>
      <c r="C202" t="s">
        <v>286</v>
      </c>
      <c r="D202" t="s">
        <v>289</v>
      </c>
      <c r="E202" t="s">
        <v>278</v>
      </c>
      <c r="F202" t="s">
        <v>278</v>
      </c>
      <c r="G202" s="52">
        <v>4.5100000000000001E-3</v>
      </c>
      <c r="H202" s="53">
        <v>0</v>
      </c>
      <c r="I202" s="53">
        <v>0</v>
      </c>
      <c r="J202" s="53">
        <v>0</v>
      </c>
      <c r="K202" s="53">
        <v>0</v>
      </c>
      <c r="L202" s="54">
        <v>0</v>
      </c>
      <c r="M202" s="54" t="s">
        <v>301</v>
      </c>
      <c r="N202" s="53">
        <v>0</v>
      </c>
      <c r="O202" s="55">
        <v>0</v>
      </c>
      <c r="P202" s="56">
        <v>0</v>
      </c>
      <c r="Q202" s="57">
        <v>0</v>
      </c>
      <c r="R202" s="53">
        <v>0</v>
      </c>
      <c r="S202" s="56">
        <v>0</v>
      </c>
      <c r="T202" s="58">
        <v>0</v>
      </c>
      <c r="U202" s="53">
        <v>0</v>
      </c>
      <c r="V202" s="53">
        <v>0</v>
      </c>
      <c r="W202" s="53">
        <v>0</v>
      </c>
      <c r="X202" s="58">
        <v>0</v>
      </c>
      <c r="Y202" s="58" t="s">
        <v>301</v>
      </c>
      <c r="Z202" s="53">
        <v>0</v>
      </c>
      <c r="AA202" s="55">
        <v>0</v>
      </c>
      <c r="AB202" s="56">
        <v>0</v>
      </c>
      <c r="AC202" s="57">
        <v>0</v>
      </c>
      <c r="AD202" s="53">
        <v>0</v>
      </c>
      <c r="AE202" s="56">
        <v>0</v>
      </c>
      <c r="AF202" s="59">
        <v>1</v>
      </c>
      <c r="AG202" s="58">
        <v>0</v>
      </c>
      <c r="AH202" s="53">
        <v>0</v>
      </c>
      <c r="AI202" s="56">
        <v>0</v>
      </c>
      <c r="AJ202" s="56">
        <v>0</v>
      </c>
      <c r="AK202" s="56">
        <v>0</v>
      </c>
      <c r="AL202" s="56">
        <v>0</v>
      </c>
      <c r="AM202" s="56">
        <v>0</v>
      </c>
      <c r="AN202" s="56">
        <v>0</v>
      </c>
      <c r="AO202" s="58">
        <v>0</v>
      </c>
      <c r="AP202" s="58">
        <v>0</v>
      </c>
      <c r="AQ202" s="58">
        <v>0</v>
      </c>
      <c r="AR202" s="59" t="s">
        <v>306</v>
      </c>
      <c r="AS202" s="59" t="s">
        <v>278</v>
      </c>
      <c r="AT202" s="59" t="s">
        <v>307</v>
      </c>
    </row>
    <row r="203" spans="1:46" x14ac:dyDescent="0.25">
      <c r="A203">
        <f>--SUBTOTAL(103,$B$8:B203)</f>
        <v>196</v>
      </c>
      <c r="B203" t="s">
        <v>131</v>
      </c>
      <c r="C203" t="s">
        <v>286</v>
      </c>
      <c r="D203" t="s">
        <v>289</v>
      </c>
      <c r="E203" t="s">
        <v>278</v>
      </c>
      <c r="F203" t="s">
        <v>276</v>
      </c>
      <c r="G203" s="52">
        <v>0.32758900000000002</v>
      </c>
      <c r="H203" s="53">
        <v>0</v>
      </c>
      <c r="I203" s="53">
        <v>58</v>
      </c>
      <c r="J203" s="53">
        <v>210</v>
      </c>
      <c r="K203" s="53">
        <v>268</v>
      </c>
      <c r="L203" s="54">
        <v>4.5022612439102718E-6</v>
      </c>
      <c r="M203" s="54" t="s">
        <v>301</v>
      </c>
      <c r="N203" s="53">
        <v>818.09828779354609</v>
      </c>
      <c r="O203" s="55">
        <v>7</v>
      </c>
      <c r="P203" s="56">
        <v>1</v>
      </c>
      <c r="Q203" s="57">
        <v>0.78358208955223885</v>
      </c>
      <c r="R203" s="53">
        <v>27</v>
      </c>
      <c r="S203" s="56">
        <v>0.46551724137931033</v>
      </c>
      <c r="T203" s="58">
        <v>0</v>
      </c>
      <c r="U203" s="53">
        <v>0</v>
      </c>
      <c r="V203" s="53">
        <v>0</v>
      </c>
      <c r="W203" s="53">
        <v>0</v>
      </c>
      <c r="X203" s="58">
        <v>0</v>
      </c>
      <c r="Y203" s="58" t="s">
        <v>301</v>
      </c>
      <c r="Z203" s="53">
        <v>0</v>
      </c>
      <c r="AA203" s="55">
        <v>0</v>
      </c>
      <c r="AB203" s="56">
        <v>0</v>
      </c>
      <c r="AC203" s="57">
        <v>0</v>
      </c>
      <c r="AD203" s="53">
        <v>0</v>
      </c>
      <c r="AE203" s="56">
        <v>0</v>
      </c>
      <c r="AF203" s="59">
        <v>9</v>
      </c>
      <c r="AG203" s="58">
        <v>0</v>
      </c>
      <c r="AH203" s="53">
        <v>58</v>
      </c>
      <c r="AI203" s="56">
        <v>0</v>
      </c>
      <c r="AJ203" s="56">
        <v>0</v>
      </c>
      <c r="AK203" s="56">
        <v>1</v>
      </c>
      <c r="AL203" s="56">
        <v>0</v>
      </c>
      <c r="AM203" s="56">
        <v>0</v>
      </c>
      <c r="AN203" s="56">
        <v>1</v>
      </c>
      <c r="AO203" s="58">
        <v>0</v>
      </c>
      <c r="AP203" s="58">
        <v>0</v>
      </c>
      <c r="AQ203" s="58">
        <v>0</v>
      </c>
      <c r="AR203" s="59" t="s">
        <v>306</v>
      </c>
      <c r="AS203" s="59" t="s">
        <v>278</v>
      </c>
      <c r="AT203" s="59" t="s">
        <v>307</v>
      </c>
    </row>
    <row r="204" spans="1:46" x14ac:dyDescent="0.25">
      <c r="A204">
        <f>--SUBTOTAL(103,$B$8:B204)</f>
        <v>197</v>
      </c>
      <c r="B204" t="s">
        <v>144</v>
      </c>
      <c r="C204" t="s">
        <v>288</v>
      </c>
      <c r="D204" t="s">
        <v>290</v>
      </c>
      <c r="E204" t="s">
        <v>310</v>
      </c>
      <c r="F204" t="s">
        <v>278</v>
      </c>
      <c r="G204" s="52">
        <v>0.10394200000000001</v>
      </c>
      <c r="H204" s="53">
        <v>0</v>
      </c>
      <c r="I204" s="53">
        <v>0</v>
      </c>
      <c r="J204" s="53">
        <v>0</v>
      </c>
      <c r="K204" s="53">
        <v>0</v>
      </c>
      <c r="L204" s="54">
        <v>0</v>
      </c>
      <c r="M204" s="54" t="s">
        <v>301</v>
      </c>
      <c r="N204" s="53">
        <v>0</v>
      </c>
      <c r="O204" s="55">
        <v>0</v>
      </c>
      <c r="P204" s="56">
        <v>0</v>
      </c>
      <c r="Q204" s="57">
        <v>0</v>
      </c>
      <c r="R204" s="53">
        <v>0</v>
      </c>
      <c r="S204" s="56">
        <v>0</v>
      </c>
      <c r="T204" s="58">
        <v>0</v>
      </c>
      <c r="U204" s="53">
        <v>0</v>
      </c>
      <c r="V204" s="53">
        <v>0</v>
      </c>
      <c r="W204" s="53">
        <v>0</v>
      </c>
      <c r="X204" s="58">
        <v>0</v>
      </c>
      <c r="Y204" s="58" t="s">
        <v>301</v>
      </c>
      <c r="Z204" s="53">
        <v>0</v>
      </c>
      <c r="AA204" s="55">
        <v>0</v>
      </c>
      <c r="AB204" s="56">
        <v>0</v>
      </c>
      <c r="AC204" s="57">
        <v>0</v>
      </c>
      <c r="AD204" s="53">
        <v>0</v>
      </c>
      <c r="AE204" s="56">
        <v>0</v>
      </c>
      <c r="AF204" s="59">
        <v>11</v>
      </c>
      <c r="AG204" s="58">
        <v>0</v>
      </c>
      <c r="AH204" s="53">
        <v>0</v>
      </c>
      <c r="AI204" s="56">
        <v>0</v>
      </c>
      <c r="AJ204" s="56">
        <v>0</v>
      </c>
      <c r="AK204" s="56">
        <v>0</v>
      </c>
      <c r="AL204" s="56">
        <v>0</v>
      </c>
      <c r="AM204" s="56">
        <v>0</v>
      </c>
      <c r="AN204" s="56">
        <v>0</v>
      </c>
      <c r="AO204" s="58">
        <v>0</v>
      </c>
      <c r="AP204" s="58">
        <v>0</v>
      </c>
      <c r="AQ204" s="58">
        <v>6.4805583250249254E-4</v>
      </c>
      <c r="AR204" s="59" t="s">
        <v>306</v>
      </c>
      <c r="AS204" s="59" t="s">
        <v>315</v>
      </c>
      <c r="AT204" s="59" t="s">
        <v>318</v>
      </c>
    </row>
    <row r="205" spans="1:46" x14ac:dyDescent="0.25">
      <c r="A205">
        <f>--SUBTOTAL(103,$B$8:B205)</f>
        <v>198</v>
      </c>
      <c r="B205" t="s">
        <v>154</v>
      </c>
      <c r="C205" t="s">
        <v>286</v>
      </c>
      <c r="D205" t="s">
        <v>289</v>
      </c>
      <c r="E205" t="s">
        <v>278</v>
      </c>
      <c r="F205" t="s">
        <v>278</v>
      </c>
      <c r="G205" s="52">
        <v>3.7193999999999998E-2</v>
      </c>
      <c r="H205" s="53">
        <v>0</v>
      </c>
      <c r="I205" s="53">
        <v>97</v>
      </c>
      <c r="J205" s="53">
        <v>46</v>
      </c>
      <c r="K205" s="53">
        <v>143</v>
      </c>
      <c r="L205" s="54">
        <v>2.4023259622357045E-6</v>
      </c>
      <c r="M205" s="54" t="s">
        <v>301</v>
      </c>
      <c r="N205" s="53">
        <v>3844.7061353981826</v>
      </c>
      <c r="O205" s="55">
        <v>6</v>
      </c>
      <c r="P205" s="56">
        <v>1</v>
      </c>
      <c r="Q205" s="57">
        <v>0.32167832167832167</v>
      </c>
      <c r="R205" s="53">
        <v>55</v>
      </c>
      <c r="S205" s="56">
        <v>0.5670103092783505</v>
      </c>
      <c r="T205" s="58">
        <v>0</v>
      </c>
      <c r="U205" s="53">
        <v>0</v>
      </c>
      <c r="V205" s="53">
        <v>0</v>
      </c>
      <c r="W205" s="53">
        <v>0</v>
      </c>
      <c r="X205" s="58">
        <v>0</v>
      </c>
      <c r="Y205" s="58" t="s">
        <v>301</v>
      </c>
      <c r="Z205" s="53">
        <v>0</v>
      </c>
      <c r="AA205" s="55">
        <v>0</v>
      </c>
      <c r="AB205" s="56">
        <v>0</v>
      </c>
      <c r="AC205" s="57">
        <v>0</v>
      </c>
      <c r="AD205" s="53">
        <v>0</v>
      </c>
      <c r="AE205" s="56">
        <v>0</v>
      </c>
      <c r="AF205" s="59">
        <v>0</v>
      </c>
      <c r="AG205" s="58">
        <v>0</v>
      </c>
      <c r="AH205" s="53">
        <v>97</v>
      </c>
      <c r="AI205" s="56">
        <v>0</v>
      </c>
      <c r="AJ205" s="56">
        <v>1</v>
      </c>
      <c r="AK205" s="56">
        <v>0</v>
      </c>
      <c r="AL205" s="56">
        <v>1</v>
      </c>
      <c r="AM205" s="56">
        <v>0</v>
      </c>
      <c r="AN205" s="56">
        <v>0</v>
      </c>
      <c r="AO205" s="58">
        <v>0</v>
      </c>
      <c r="AP205" s="58">
        <v>0</v>
      </c>
      <c r="AQ205" s="58">
        <v>0</v>
      </c>
      <c r="AR205" s="59" t="s">
        <v>306</v>
      </c>
      <c r="AS205" s="59" t="s">
        <v>278</v>
      </c>
      <c r="AT205" s="59" t="s">
        <v>307</v>
      </c>
    </row>
    <row r="206" spans="1:46" x14ac:dyDescent="0.25">
      <c r="A206">
        <f>--SUBTOTAL(103,$B$8:B206)</f>
        <v>199</v>
      </c>
      <c r="B206" t="s">
        <v>156</v>
      </c>
      <c r="C206" t="s">
        <v>286</v>
      </c>
      <c r="D206" t="s">
        <v>289</v>
      </c>
      <c r="E206" t="s">
        <v>278</v>
      </c>
      <c r="F206" t="s">
        <v>276</v>
      </c>
      <c r="G206" s="52">
        <v>0.55607399999999996</v>
      </c>
      <c r="H206" s="53">
        <v>0</v>
      </c>
      <c r="I206" s="53">
        <v>1046</v>
      </c>
      <c r="J206" s="53">
        <v>1220</v>
      </c>
      <c r="K206" s="53">
        <v>2266</v>
      </c>
      <c r="L206" s="54">
        <v>3.8067626786196553E-5</v>
      </c>
      <c r="M206" s="54" t="s">
        <v>298</v>
      </c>
      <c r="N206" s="53">
        <v>4074.9972126012008</v>
      </c>
      <c r="O206" s="55">
        <v>25</v>
      </c>
      <c r="P206" s="56">
        <v>1</v>
      </c>
      <c r="Q206" s="57">
        <v>0.53839364518976174</v>
      </c>
      <c r="R206" s="53">
        <v>0</v>
      </c>
      <c r="S206" s="56">
        <v>0</v>
      </c>
      <c r="T206" s="58">
        <v>0</v>
      </c>
      <c r="U206" s="53">
        <v>0</v>
      </c>
      <c r="V206" s="53">
        <v>0</v>
      </c>
      <c r="W206" s="53">
        <v>0</v>
      </c>
      <c r="X206" s="58">
        <v>0</v>
      </c>
      <c r="Y206" s="58" t="s">
        <v>301</v>
      </c>
      <c r="Z206" s="53">
        <v>0</v>
      </c>
      <c r="AA206" s="55">
        <v>0</v>
      </c>
      <c r="AB206" s="56">
        <v>0</v>
      </c>
      <c r="AC206" s="57">
        <v>0</v>
      </c>
      <c r="AD206" s="53">
        <v>0</v>
      </c>
      <c r="AE206" s="56">
        <v>0</v>
      </c>
      <c r="AF206" s="59">
        <v>4</v>
      </c>
      <c r="AG206" s="58">
        <v>0</v>
      </c>
      <c r="AH206" s="53">
        <v>1046</v>
      </c>
      <c r="AI206" s="56">
        <v>0</v>
      </c>
      <c r="AJ206" s="56">
        <v>0</v>
      </c>
      <c r="AK206" s="56">
        <v>1</v>
      </c>
      <c r="AL206" s="56">
        <v>0</v>
      </c>
      <c r="AM206" s="56">
        <v>0</v>
      </c>
      <c r="AN206" s="56">
        <v>1</v>
      </c>
      <c r="AO206" s="58">
        <v>0</v>
      </c>
      <c r="AP206" s="58">
        <v>0</v>
      </c>
      <c r="AQ206" s="58">
        <v>2.4925224327018942E-5</v>
      </c>
      <c r="AR206" s="59" t="s">
        <v>306</v>
      </c>
      <c r="AS206" s="59" t="s">
        <v>278</v>
      </c>
      <c r="AT206" s="59" t="s">
        <v>307</v>
      </c>
    </row>
    <row r="207" spans="1:46" x14ac:dyDescent="0.25">
      <c r="A207">
        <f>--SUBTOTAL(103,$B$8:B207)</f>
        <v>200</v>
      </c>
      <c r="B207" t="s">
        <v>161</v>
      </c>
      <c r="C207" t="s">
        <v>285</v>
      </c>
      <c r="D207" t="s">
        <v>293</v>
      </c>
      <c r="E207" t="s">
        <v>278</v>
      </c>
      <c r="F207" t="s">
        <v>271</v>
      </c>
      <c r="G207" s="52">
        <v>0.351572</v>
      </c>
      <c r="H207" s="53">
        <v>0</v>
      </c>
      <c r="I207" s="53">
        <v>0</v>
      </c>
      <c r="J207" s="53">
        <v>0</v>
      </c>
      <c r="K207" s="53">
        <v>0</v>
      </c>
      <c r="L207" s="54">
        <v>0</v>
      </c>
      <c r="M207" s="54" t="s">
        <v>301</v>
      </c>
      <c r="N207" s="53">
        <v>0</v>
      </c>
      <c r="O207" s="55">
        <v>0</v>
      </c>
      <c r="P207" s="56">
        <v>0</v>
      </c>
      <c r="Q207" s="57">
        <v>0</v>
      </c>
      <c r="R207" s="53">
        <v>0</v>
      </c>
      <c r="S207" s="56">
        <v>0</v>
      </c>
      <c r="T207" s="58">
        <v>0</v>
      </c>
      <c r="U207" s="53">
        <v>27</v>
      </c>
      <c r="V207" s="53">
        <v>0</v>
      </c>
      <c r="W207" s="53">
        <v>27</v>
      </c>
      <c r="X207" s="58">
        <v>4.5358602084170648E-7</v>
      </c>
      <c r="Y207" s="58" t="s">
        <v>301</v>
      </c>
      <c r="Z207" s="53">
        <v>76.797924749411223</v>
      </c>
      <c r="AA207" s="55">
        <v>3</v>
      </c>
      <c r="AB207" s="56">
        <v>1</v>
      </c>
      <c r="AC207" s="57">
        <v>0</v>
      </c>
      <c r="AD207" s="53">
        <v>14</v>
      </c>
      <c r="AE207" s="56">
        <v>0.51851851851851849</v>
      </c>
      <c r="AF207" s="59">
        <v>10</v>
      </c>
      <c r="AG207" s="58">
        <v>0</v>
      </c>
      <c r="AH207" s="53">
        <v>0</v>
      </c>
      <c r="AI207" s="56">
        <v>0</v>
      </c>
      <c r="AJ207" s="56">
        <v>0</v>
      </c>
      <c r="AK207" s="56">
        <v>0</v>
      </c>
      <c r="AL207" s="56">
        <v>0</v>
      </c>
      <c r="AM207" s="56">
        <v>0</v>
      </c>
      <c r="AN207" s="56">
        <v>0</v>
      </c>
      <c r="AO207" s="58">
        <v>0</v>
      </c>
      <c r="AP207" s="58">
        <v>0</v>
      </c>
      <c r="AQ207" s="58">
        <v>1.0468594217347956E-3</v>
      </c>
      <c r="AR207" s="59" t="s">
        <v>311</v>
      </c>
      <c r="AS207" s="59" t="s">
        <v>312</v>
      </c>
      <c r="AT207" s="59" t="s">
        <v>321</v>
      </c>
    </row>
    <row r="208" spans="1:46" x14ac:dyDescent="0.25">
      <c r="A208">
        <f>--SUBTOTAL(103,$B$8:B208)</f>
        <v>201</v>
      </c>
      <c r="B208" t="s">
        <v>163</v>
      </c>
      <c r="C208" t="s">
        <v>286</v>
      </c>
      <c r="D208" t="s">
        <v>289</v>
      </c>
      <c r="E208" t="s">
        <v>278</v>
      </c>
      <c r="F208" t="s">
        <v>275</v>
      </c>
      <c r="G208" s="52">
        <v>0.42740400000000001</v>
      </c>
      <c r="H208" s="53">
        <v>0</v>
      </c>
      <c r="I208" s="53">
        <v>6055</v>
      </c>
      <c r="J208" s="53">
        <v>151</v>
      </c>
      <c r="K208" s="53">
        <v>6206</v>
      </c>
      <c r="L208" s="54">
        <v>1.0425758686457891E-4</v>
      </c>
      <c r="M208" s="54" t="s">
        <v>300</v>
      </c>
      <c r="N208" s="53">
        <v>14520.219745252734</v>
      </c>
      <c r="O208" s="55">
        <v>24</v>
      </c>
      <c r="P208" s="56">
        <v>1</v>
      </c>
      <c r="Q208" s="57">
        <v>2.4331292297776346E-2</v>
      </c>
      <c r="R208" s="53">
        <v>4358</v>
      </c>
      <c r="S208" s="56">
        <v>0.7197357555739059</v>
      </c>
      <c r="T208" s="58">
        <v>0</v>
      </c>
      <c r="U208" s="53">
        <v>0</v>
      </c>
      <c r="V208" s="53">
        <v>0</v>
      </c>
      <c r="W208" s="53">
        <v>0</v>
      </c>
      <c r="X208" s="58">
        <v>0</v>
      </c>
      <c r="Y208" s="58" t="s">
        <v>301</v>
      </c>
      <c r="Z208" s="53">
        <v>0</v>
      </c>
      <c r="AA208" s="55">
        <v>0</v>
      </c>
      <c r="AB208" s="56">
        <v>0</v>
      </c>
      <c r="AC208" s="57">
        <v>0</v>
      </c>
      <c r="AD208" s="53">
        <v>0</v>
      </c>
      <c r="AE208" s="56">
        <v>0</v>
      </c>
      <c r="AF208" s="59">
        <v>20</v>
      </c>
      <c r="AG208" s="58">
        <v>0</v>
      </c>
      <c r="AH208" s="53">
        <v>6055</v>
      </c>
      <c r="AI208" s="56">
        <v>8.5972108285479895E-2</v>
      </c>
      <c r="AJ208" s="56">
        <v>6.070549630844955E-3</v>
      </c>
      <c r="AK208" s="56">
        <v>0.90795734208367518</v>
      </c>
      <c r="AL208" s="56">
        <v>2.2641509433962263E-2</v>
      </c>
      <c r="AM208" s="56">
        <v>6.940114848236259E-2</v>
      </c>
      <c r="AN208" s="56">
        <v>0.90795734208367518</v>
      </c>
      <c r="AO208" s="58">
        <v>0</v>
      </c>
      <c r="AP208" s="58">
        <v>0</v>
      </c>
      <c r="AQ208" s="58">
        <v>3.2402791625124627E-4</v>
      </c>
      <c r="AR208" s="59" t="s">
        <v>306</v>
      </c>
      <c r="AS208" s="59" t="s">
        <v>278</v>
      </c>
      <c r="AT208" s="59" t="s">
        <v>313</v>
      </c>
    </row>
    <row r="209" spans="1:46" x14ac:dyDescent="0.25">
      <c r="A209">
        <f>--SUBTOTAL(103,$B$8:B209)</f>
        <v>202</v>
      </c>
      <c r="B209" t="s">
        <v>165</v>
      </c>
      <c r="C209" t="s">
        <v>281</v>
      </c>
      <c r="D209" t="s">
        <v>289</v>
      </c>
      <c r="E209" t="s">
        <v>278</v>
      </c>
      <c r="F209" t="s">
        <v>278</v>
      </c>
      <c r="G209" s="52">
        <v>0.38646799999999998</v>
      </c>
      <c r="H209" s="53">
        <v>0</v>
      </c>
      <c r="I209" s="53">
        <v>0</v>
      </c>
      <c r="J209" s="53">
        <v>0</v>
      </c>
      <c r="K209" s="53">
        <v>0</v>
      </c>
      <c r="L209" s="54">
        <v>0</v>
      </c>
      <c r="M209" s="54" t="s">
        <v>301</v>
      </c>
      <c r="N209" s="53">
        <v>0</v>
      </c>
      <c r="O209" s="55">
        <v>0</v>
      </c>
      <c r="P209" s="56">
        <v>0</v>
      </c>
      <c r="Q209" s="57">
        <v>0</v>
      </c>
      <c r="R209" s="53">
        <v>0</v>
      </c>
      <c r="S209" s="56">
        <v>0</v>
      </c>
      <c r="T209" s="58">
        <v>0</v>
      </c>
      <c r="U209" s="53">
        <v>0</v>
      </c>
      <c r="V209" s="53">
        <v>0</v>
      </c>
      <c r="W209" s="53">
        <v>0</v>
      </c>
      <c r="X209" s="58">
        <v>0</v>
      </c>
      <c r="Y209" s="58" t="s">
        <v>301</v>
      </c>
      <c r="Z209" s="53">
        <v>0</v>
      </c>
      <c r="AA209" s="55">
        <v>0</v>
      </c>
      <c r="AB209" s="56">
        <v>0</v>
      </c>
      <c r="AC209" s="57">
        <v>0</v>
      </c>
      <c r="AD209" s="53">
        <v>0</v>
      </c>
      <c r="AE209" s="56">
        <v>0</v>
      </c>
      <c r="AF209" s="59">
        <v>3</v>
      </c>
      <c r="AG209" s="58">
        <v>0</v>
      </c>
      <c r="AH209" s="53">
        <v>0</v>
      </c>
      <c r="AI209" s="56">
        <v>0</v>
      </c>
      <c r="AJ209" s="56">
        <v>0</v>
      </c>
      <c r="AK209" s="56">
        <v>0</v>
      </c>
      <c r="AL209" s="56">
        <v>0</v>
      </c>
      <c r="AM209" s="56">
        <v>0</v>
      </c>
      <c r="AN209" s="56">
        <v>0</v>
      </c>
      <c r="AO209" s="58">
        <v>0</v>
      </c>
      <c r="AP209" s="58">
        <v>0</v>
      </c>
      <c r="AQ209" s="58">
        <v>9.9700897308075767E-5</v>
      </c>
      <c r="AR209" s="59" t="s">
        <v>306</v>
      </c>
      <c r="AS209" s="59" t="s">
        <v>278</v>
      </c>
      <c r="AT209" s="59" t="s">
        <v>307</v>
      </c>
    </row>
    <row r="210" spans="1:46" x14ac:dyDescent="0.25">
      <c r="A210">
        <f>--SUBTOTAL(103,$B$8:B210)</f>
        <v>203</v>
      </c>
      <c r="B210" t="s">
        <v>168</v>
      </c>
      <c r="C210" t="s">
        <v>280</v>
      </c>
      <c r="D210" t="s">
        <v>293</v>
      </c>
      <c r="E210" t="s">
        <v>278</v>
      </c>
      <c r="F210" t="s">
        <v>278</v>
      </c>
      <c r="G210" s="52">
        <v>0.212645</v>
      </c>
      <c r="H210" s="53">
        <v>0</v>
      </c>
      <c r="I210" s="53">
        <v>0</v>
      </c>
      <c r="J210" s="53">
        <v>0</v>
      </c>
      <c r="K210" s="53">
        <v>0</v>
      </c>
      <c r="L210" s="54">
        <v>0</v>
      </c>
      <c r="M210" s="54" t="s">
        <v>301</v>
      </c>
      <c r="N210" s="53">
        <v>0</v>
      </c>
      <c r="O210" s="55">
        <v>0</v>
      </c>
      <c r="P210" s="56">
        <v>0</v>
      </c>
      <c r="Q210" s="57">
        <v>0</v>
      </c>
      <c r="R210" s="53">
        <v>0</v>
      </c>
      <c r="S210" s="56">
        <v>0</v>
      </c>
      <c r="T210" s="58">
        <v>0</v>
      </c>
      <c r="U210" s="53">
        <v>0</v>
      </c>
      <c r="V210" s="53">
        <v>0</v>
      </c>
      <c r="W210" s="53">
        <v>0</v>
      </c>
      <c r="X210" s="58">
        <v>0</v>
      </c>
      <c r="Y210" s="58" t="s">
        <v>301</v>
      </c>
      <c r="Z210" s="53">
        <v>0</v>
      </c>
      <c r="AA210" s="55">
        <v>0</v>
      </c>
      <c r="AB210" s="56">
        <v>0</v>
      </c>
      <c r="AC210" s="57">
        <v>0</v>
      </c>
      <c r="AD210" s="53">
        <v>0</v>
      </c>
      <c r="AE210" s="56">
        <v>0</v>
      </c>
      <c r="AF210" s="59">
        <v>0</v>
      </c>
      <c r="AG210" s="58">
        <v>0</v>
      </c>
      <c r="AH210" s="53">
        <v>0</v>
      </c>
      <c r="AI210" s="56">
        <v>0</v>
      </c>
      <c r="AJ210" s="56">
        <v>0</v>
      </c>
      <c r="AK210" s="56">
        <v>0</v>
      </c>
      <c r="AL210" s="56">
        <v>0</v>
      </c>
      <c r="AM210" s="56">
        <v>0</v>
      </c>
      <c r="AN210" s="56">
        <v>0</v>
      </c>
      <c r="AO210" s="58">
        <v>0</v>
      </c>
      <c r="AP210" s="58">
        <v>0</v>
      </c>
      <c r="AQ210" s="58">
        <v>0</v>
      </c>
      <c r="AR210" s="59" t="s">
        <v>306</v>
      </c>
      <c r="AS210" s="59" t="s">
        <v>278</v>
      </c>
      <c r="AT210" s="59" t="s">
        <v>307</v>
      </c>
    </row>
    <row r="211" spans="1:46" x14ac:dyDescent="0.25">
      <c r="A211">
        <f>--SUBTOTAL(103,$B$8:B211)</f>
        <v>204</v>
      </c>
      <c r="B211" t="s">
        <v>177</v>
      </c>
      <c r="C211" t="s">
        <v>288</v>
      </c>
      <c r="D211" t="s">
        <v>289</v>
      </c>
      <c r="E211" t="s">
        <v>278</v>
      </c>
      <c r="F211" t="s">
        <v>278</v>
      </c>
      <c r="G211" s="52">
        <v>1.0083999999999999E-2</v>
      </c>
      <c r="H211" s="53">
        <v>0</v>
      </c>
      <c r="I211" s="53">
        <v>381</v>
      </c>
      <c r="J211" s="53">
        <v>720</v>
      </c>
      <c r="K211" s="53">
        <v>1101</v>
      </c>
      <c r="L211" s="54">
        <v>1.8496229960989586E-5</v>
      </c>
      <c r="M211" s="54" t="s">
        <v>298</v>
      </c>
      <c r="N211" s="53">
        <v>109182.86394287982</v>
      </c>
      <c r="O211" s="55">
        <v>8</v>
      </c>
      <c r="P211" s="56">
        <v>1</v>
      </c>
      <c r="Q211" s="57">
        <v>0.65395095367847411</v>
      </c>
      <c r="R211" s="53">
        <v>0</v>
      </c>
      <c r="S211" s="56">
        <v>0</v>
      </c>
      <c r="T211" s="58">
        <v>0</v>
      </c>
      <c r="U211" s="53">
        <v>0</v>
      </c>
      <c r="V211" s="53">
        <v>0</v>
      </c>
      <c r="W211" s="53">
        <v>0</v>
      </c>
      <c r="X211" s="58">
        <v>0</v>
      </c>
      <c r="Y211" s="58" t="s">
        <v>301</v>
      </c>
      <c r="Z211" s="53">
        <v>0</v>
      </c>
      <c r="AA211" s="55">
        <v>0</v>
      </c>
      <c r="AB211" s="56">
        <v>0</v>
      </c>
      <c r="AC211" s="57">
        <v>0</v>
      </c>
      <c r="AD211" s="53">
        <v>0</v>
      </c>
      <c r="AE211" s="56">
        <v>0</v>
      </c>
      <c r="AF211" s="59">
        <v>3</v>
      </c>
      <c r="AG211" s="58">
        <v>0</v>
      </c>
      <c r="AH211" s="53">
        <v>381</v>
      </c>
      <c r="AI211" s="56">
        <v>0</v>
      </c>
      <c r="AJ211" s="56">
        <v>0</v>
      </c>
      <c r="AK211" s="56">
        <v>1</v>
      </c>
      <c r="AL211" s="56">
        <v>0</v>
      </c>
      <c r="AM211" s="56">
        <v>0</v>
      </c>
      <c r="AN211" s="56">
        <v>1</v>
      </c>
      <c r="AO211" s="58">
        <v>0</v>
      </c>
      <c r="AP211" s="58">
        <v>0</v>
      </c>
      <c r="AQ211" s="58">
        <v>3.7387836490528417E-4</v>
      </c>
      <c r="AR211" s="59" t="s">
        <v>306</v>
      </c>
      <c r="AS211" s="59" t="s">
        <v>278</v>
      </c>
      <c r="AT211" s="59" t="s">
        <v>313</v>
      </c>
    </row>
    <row r="212" spans="1:46" x14ac:dyDescent="0.25">
      <c r="A212">
        <f>--SUBTOTAL(103,$B$8:B212)</f>
        <v>205</v>
      </c>
      <c r="B212" t="s">
        <v>180</v>
      </c>
      <c r="C212" t="s">
        <v>288</v>
      </c>
      <c r="D212" t="s">
        <v>289</v>
      </c>
      <c r="E212" t="s">
        <v>278</v>
      </c>
      <c r="F212" t="s">
        <v>278</v>
      </c>
      <c r="G212" s="52">
        <v>0.26600000000000001</v>
      </c>
      <c r="H212" s="53">
        <v>0</v>
      </c>
      <c r="I212" s="53">
        <v>0</v>
      </c>
      <c r="J212" s="53">
        <v>0</v>
      </c>
      <c r="K212" s="53">
        <v>0</v>
      </c>
      <c r="L212" s="54">
        <v>0</v>
      </c>
      <c r="M212" s="54" t="s">
        <v>301</v>
      </c>
      <c r="N212" s="53">
        <v>0</v>
      </c>
      <c r="O212" s="55">
        <v>0</v>
      </c>
      <c r="P212" s="56">
        <v>0</v>
      </c>
      <c r="Q212" s="57">
        <v>0</v>
      </c>
      <c r="R212" s="53">
        <v>0</v>
      </c>
      <c r="S212" s="56">
        <v>0</v>
      </c>
      <c r="T212" s="58">
        <v>0</v>
      </c>
      <c r="U212" s="53">
        <v>0</v>
      </c>
      <c r="V212" s="53">
        <v>0</v>
      </c>
      <c r="W212" s="53">
        <v>0</v>
      </c>
      <c r="X212" s="58">
        <v>0</v>
      </c>
      <c r="Y212" s="58" t="s">
        <v>301</v>
      </c>
      <c r="Z212" s="53">
        <v>0</v>
      </c>
      <c r="AA212" s="55">
        <v>0</v>
      </c>
      <c r="AB212" s="56">
        <v>0</v>
      </c>
      <c r="AC212" s="57">
        <v>0</v>
      </c>
      <c r="AD212" s="53">
        <v>0</v>
      </c>
      <c r="AE212" s="56">
        <v>0</v>
      </c>
      <c r="AF212" s="59">
        <v>0</v>
      </c>
      <c r="AG212" s="58">
        <v>0</v>
      </c>
      <c r="AH212" s="53">
        <v>0</v>
      </c>
      <c r="AI212" s="56">
        <v>0</v>
      </c>
      <c r="AJ212" s="56">
        <v>0</v>
      </c>
      <c r="AK212" s="56">
        <v>0</v>
      </c>
      <c r="AL212" s="56">
        <v>0</v>
      </c>
      <c r="AM212" s="56">
        <v>0</v>
      </c>
      <c r="AN212" s="56">
        <v>0</v>
      </c>
      <c r="AO212" s="58">
        <v>0</v>
      </c>
      <c r="AP212" s="58">
        <v>0</v>
      </c>
      <c r="AQ212" s="58">
        <v>9.9700897308075767E-5</v>
      </c>
      <c r="AR212" s="59" t="s">
        <v>306</v>
      </c>
      <c r="AS212" s="59" t="s">
        <v>278</v>
      </c>
      <c r="AT212" s="59" t="s">
        <v>307</v>
      </c>
    </row>
    <row r="213" spans="1:46" x14ac:dyDescent="0.25">
      <c r="A213">
        <f>--SUBTOTAL(103,$B$8:B213)</f>
        <v>206</v>
      </c>
      <c r="B213" t="s">
        <v>186</v>
      </c>
      <c r="C213" t="s">
        <v>288</v>
      </c>
      <c r="D213" t="s">
        <v>293</v>
      </c>
      <c r="E213" t="s">
        <v>278</v>
      </c>
      <c r="F213" t="s">
        <v>278</v>
      </c>
      <c r="G213" s="52">
        <v>2.3019999999999998E-3</v>
      </c>
      <c r="H213" s="53">
        <v>0</v>
      </c>
      <c r="I213" s="53">
        <v>0</v>
      </c>
      <c r="J213" s="53">
        <v>0</v>
      </c>
      <c r="K213" s="53">
        <v>0</v>
      </c>
      <c r="L213" s="54">
        <v>0</v>
      </c>
      <c r="M213" s="54" t="s">
        <v>301</v>
      </c>
      <c r="N213" s="53">
        <v>0</v>
      </c>
      <c r="O213" s="55">
        <v>0</v>
      </c>
      <c r="P213" s="56">
        <v>0</v>
      </c>
      <c r="Q213" s="57">
        <v>0</v>
      </c>
      <c r="R213" s="53">
        <v>0</v>
      </c>
      <c r="S213" s="56">
        <v>0</v>
      </c>
      <c r="T213" s="58">
        <v>0</v>
      </c>
      <c r="U213" s="53">
        <v>0</v>
      </c>
      <c r="V213" s="53">
        <v>0</v>
      </c>
      <c r="W213" s="53">
        <v>0</v>
      </c>
      <c r="X213" s="58">
        <v>0</v>
      </c>
      <c r="Y213" s="58" t="s">
        <v>301</v>
      </c>
      <c r="Z213" s="53">
        <v>0</v>
      </c>
      <c r="AA213" s="55">
        <v>0</v>
      </c>
      <c r="AB213" s="56">
        <v>0</v>
      </c>
      <c r="AC213" s="57">
        <v>0</v>
      </c>
      <c r="AD213" s="53">
        <v>0</v>
      </c>
      <c r="AE213" s="56">
        <v>0</v>
      </c>
      <c r="AF213" s="59">
        <v>0</v>
      </c>
      <c r="AG213" s="58">
        <v>0</v>
      </c>
      <c r="AH213" s="53">
        <v>0</v>
      </c>
      <c r="AI213" s="56">
        <v>0</v>
      </c>
      <c r="AJ213" s="56">
        <v>0</v>
      </c>
      <c r="AK213" s="56">
        <v>0</v>
      </c>
      <c r="AL213" s="56">
        <v>0</v>
      </c>
      <c r="AM213" s="56">
        <v>0</v>
      </c>
      <c r="AN213" s="56">
        <v>0</v>
      </c>
      <c r="AO213" s="58">
        <v>0</v>
      </c>
      <c r="AP213" s="58">
        <v>0</v>
      </c>
      <c r="AQ213" s="58">
        <v>0</v>
      </c>
      <c r="AR213" s="59" t="s">
        <v>306</v>
      </c>
      <c r="AS213" s="59" t="s">
        <v>278</v>
      </c>
      <c r="AT213" s="59" t="s">
        <v>307</v>
      </c>
    </row>
    <row r="214" spans="1:46" x14ac:dyDescent="0.25">
      <c r="A214">
        <f>--SUBTOTAL(103,$B$8:B214)</f>
        <v>207</v>
      </c>
      <c r="B214" t="s">
        <v>187</v>
      </c>
      <c r="C214" t="s">
        <v>286</v>
      </c>
      <c r="D214" t="s">
        <v>289</v>
      </c>
      <c r="E214" t="s">
        <v>278</v>
      </c>
      <c r="F214" t="s">
        <v>276</v>
      </c>
      <c r="G214" s="52">
        <v>5.1364749999999999</v>
      </c>
      <c r="H214" s="53">
        <v>0</v>
      </c>
      <c r="I214" s="53">
        <v>46980</v>
      </c>
      <c r="J214" s="53">
        <v>7094</v>
      </c>
      <c r="K214" s="53">
        <v>54074</v>
      </c>
      <c r="L214" s="54">
        <v>9.0841520337016433E-4</v>
      </c>
      <c r="M214" s="54" t="s">
        <v>299</v>
      </c>
      <c r="N214" s="53">
        <v>10527.45316583844</v>
      </c>
      <c r="O214" s="55">
        <v>72</v>
      </c>
      <c r="P214" s="56">
        <v>1</v>
      </c>
      <c r="Q214" s="57">
        <v>0.13119059067204203</v>
      </c>
      <c r="R214" s="53">
        <v>35733</v>
      </c>
      <c r="S214" s="56">
        <v>0.7606002554278416</v>
      </c>
      <c r="T214" s="58">
        <v>4.9553001277139207E-2</v>
      </c>
      <c r="U214" s="53">
        <v>0</v>
      </c>
      <c r="V214" s="53">
        <v>0</v>
      </c>
      <c r="W214" s="53">
        <v>0</v>
      </c>
      <c r="X214" s="58">
        <v>0</v>
      </c>
      <c r="Y214" s="58" t="s">
        <v>301</v>
      </c>
      <c r="Z214" s="53">
        <v>0</v>
      </c>
      <c r="AA214" s="55">
        <v>0</v>
      </c>
      <c r="AB214" s="56">
        <v>0</v>
      </c>
      <c r="AC214" s="57">
        <v>0</v>
      </c>
      <c r="AD214" s="53">
        <v>0</v>
      </c>
      <c r="AE214" s="56">
        <v>0</v>
      </c>
      <c r="AF214" s="59">
        <v>17</v>
      </c>
      <c r="AG214" s="58">
        <v>0</v>
      </c>
      <c r="AH214" s="53">
        <v>46980</v>
      </c>
      <c r="AI214" s="56">
        <v>0</v>
      </c>
      <c r="AJ214" s="56">
        <v>0</v>
      </c>
      <c r="AK214" s="56">
        <v>1</v>
      </c>
      <c r="AL214" s="56">
        <v>1</v>
      </c>
      <c r="AM214" s="56">
        <v>0</v>
      </c>
      <c r="AN214" s="56">
        <v>0</v>
      </c>
      <c r="AO214" s="58">
        <v>0</v>
      </c>
      <c r="AP214" s="58">
        <v>0</v>
      </c>
      <c r="AQ214" s="58">
        <v>2.4925224327018942E-5</v>
      </c>
      <c r="AR214" s="59" t="s">
        <v>306</v>
      </c>
      <c r="AS214" s="59" t="s">
        <v>278</v>
      </c>
      <c r="AT214" s="59" t="s">
        <v>307</v>
      </c>
    </row>
    <row r="215" spans="1:46" x14ac:dyDescent="0.25">
      <c r="A215">
        <f>--SUBTOTAL(103,$B$8:B215)</f>
        <v>208</v>
      </c>
      <c r="B215" t="s">
        <v>190</v>
      </c>
      <c r="C215" t="s">
        <v>288</v>
      </c>
      <c r="D215" t="s">
        <v>293</v>
      </c>
      <c r="E215" t="s">
        <v>278</v>
      </c>
      <c r="F215" t="s">
        <v>278</v>
      </c>
      <c r="G215" s="52">
        <v>2.1097000000000001E-2</v>
      </c>
      <c r="H215" s="53">
        <v>0</v>
      </c>
      <c r="I215" s="53">
        <v>0</v>
      </c>
      <c r="J215" s="53">
        <v>0</v>
      </c>
      <c r="K215" s="53">
        <v>0</v>
      </c>
      <c r="L215" s="54">
        <v>0</v>
      </c>
      <c r="M215" s="54" t="s">
        <v>301</v>
      </c>
      <c r="N215" s="53">
        <v>0</v>
      </c>
      <c r="O215" s="55">
        <v>0</v>
      </c>
      <c r="P215" s="56">
        <v>0</v>
      </c>
      <c r="Q215" s="57">
        <v>0</v>
      </c>
      <c r="R215" s="53">
        <v>0</v>
      </c>
      <c r="S215" s="56">
        <v>0</v>
      </c>
      <c r="T215" s="58">
        <v>0</v>
      </c>
      <c r="U215" s="53">
        <v>0</v>
      </c>
      <c r="V215" s="53">
        <v>0</v>
      </c>
      <c r="W215" s="53">
        <v>0</v>
      </c>
      <c r="X215" s="58">
        <v>0</v>
      </c>
      <c r="Y215" s="58" t="s">
        <v>301</v>
      </c>
      <c r="Z215" s="53">
        <v>0</v>
      </c>
      <c r="AA215" s="55">
        <v>0</v>
      </c>
      <c r="AB215" s="56">
        <v>0</v>
      </c>
      <c r="AC215" s="57">
        <v>0</v>
      </c>
      <c r="AD215" s="53">
        <v>0</v>
      </c>
      <c r="AE215" s="56">
        <v>0</v>
      </c>
      <c r="AF215" s="59">
        <v>2</v>
      </c>
      <c r="AG215" s="58">
        <v>0</v>
      </c>
      <c r="AH215" s="53">
        <v>0</v>
      </c>
      <c r="AI215" s="56">
        <v>0</v>
      </c>
      <c r="AJ215" s="56">
        <v>1</v>
      </c>
      <c r="AK215" s="56">
        <v>0</v>
      </c>
      <c r="AL215" s="56">
        <v>1</v>
      </c>
      <c r="AM215" s="56">
        <v>0</v>
      </c>
      <c r="AN215" s="56">
        <v>0</v>
      </c>
      <c r="AO215" s="58">
        <v>0</v>
      </c>
      <c r="AP215" s="58">
        <v>0</v>
      </c>
      <c r="AQ215" s="58">
        <v>4.4865403788634097E-4</v>
      </c>
      <c r="AR215" s="59" t="s">
        <v>306</v>
      </c>
      <c r="AS215" s="59" t="s">
        <v>308</v>
      </c>
      <c r="AT215" s="59" t="s">
        <v>318</v>
      </c>
    </row>
    <row r="216" spans="1:46" x14ac:dyDescent="0.25">
      <c r="A216">
        <f>--SUBTOTAL(103,$B$8:B216)</f>
        <v>209</v>
      </c>
      <c r="B216" t="s">
        <v>198</v>
      </c>
      <c r="C216" t="s">
        <v>281</v>
      </c>
      <c r="D216" t="s">
        <v>289</v>
      </c>
      <c r="E216" t="s">
        <v>278</v>
      </c>
      <c r="F216" t="s">
        <v>278</v>
      </c>
      <c r="G216" s="52">
        <v>3.548397</v>
      </c>
      <c r="H216" s="53">
        <v>0</v>
      </c>
      <c r="I216" s="53">
        <v>0</v>
      </c>
      <c r="J216" s="53">
        <v>0</v>
      </c>
      <c r="K216" s="53">
        <v>0</v>
      </c>
      <c r="L216" s="54">
        <v>0</v>
      </c>
      <c r="M216" s="54" t="s">
        <v>301</v>
      </c>
      <c r="N216" s="53">
        <v>0</v>
      </c>
      <c r="O216" s="55">
        <v>0</v>
      </c>
      <c r="P216" s="56">
        <v>0</v>
      </c>
      <c r="Q216" s="57">
        <v>0</v>
      </c>
      <c r="R216" s="53">
        <v>0</v>
      </c>
      <c r="S216" s="56">
        <v>0</v>
      </c>
      <c r="T216" s="58">
        <v>0</v>
      </c>
      <c r="U216" s="53">
        <v>0</v>
      </c>
      <c r="V216" s="53">
        <v>0</v>
      </c>
      <c r="W216" s="53">
        <v>0</v>
      </c>
      <c r="X216" s="58">
        <v>0</v>
      </c>
      <c r="Y216" s="58" t="s">
        <v>301</v>
      </c>
      <c r="Z216" s="53">
        <v>0</v>
      </c>
      <c r="AA216" s="55">
        <v>0</v>
      </c>
      <c r="AB216" s="56">
        <v>0</v>
      </c>
      <c r="AC216" s="57">
        <v>0</v>
      </c>
      <c r="AD216" s="53">
        <v>0</v>
      </c>
      <c r="AE216" s="56">
        <v>0</v>
      </c>
      <c r="AF216" s="59">
        <v>3</v>
      </c>
      <c r="AG216" s="58">
        <v>0</v>
      </c>
      <c r="AH216" s="53">
        <v>0</v>
      </c>
      <c r="AI216" s="56">
        <v>0</v>
      </c>
      <c r="AJ216" s="56">
        <v>0</v>
      </c>
      <c r="AK216" s="56">
        <v>0</v>
      </c>
      <c r="AL216" s="56">
        <v>0</v>
      </c>
      <c r="AM216" s="56">
        <v>0</v>
      </c>
      <c r="AN216" s="56">
        <v>0</v>
      </c>
      <c r="AO216" s="58">
        <v>0</v>
      </c>
      <c r="AP216" s="58">
        <v>0</v>
      </c>
      <c r="AQ216" s="58">
        <v>2.4925224327018942E-5</v>
      </c>
      <c r="AR216" s="59" t="s">
        <v>306</v>
      </c>
      <c r="AS216" s="59" t="s">
        <v>278</v>
      </c>
      <c r="AT216" s="59" t="s">
        <v>307</v>
      </c>
    </row>
    <row r="217" spans="1:46" x14ac:dyDescent="0.25">
      <c r="A217">
        <f>--SUBTOTAL(103,$B$8:B217)</f>
        <v>210</v>
      </c>
      <c r="B217" t="s">
        <v>199</v>
      </c>
      <c r="C217" t="s">
        <v>284</v>
      </c>
      <c r="D217" t="s">
        <v>289</v>
      </c>
      <c r="E217" t="s">
        <v>278</v>
      </c>
      <c r="F217" t="s">
        <v>275</v>
      </c>
      <c r="G217" s="52">
        <v>2.267916</v>
      </c>
      <c r="H217" s="53">
        <v>0</v>
      </c>
      <c r="I217" s="53">
        <v>132</v>
      </c>
      <c r="J217" s="53">
        <v>86</v>
      </c>
      <c r="K217" s="53">
        <v>218</v>
      </c>
      <c r="L217" s="54">
        <v>3.6622871312404448E-6</v>
      </c>
      <c r="M217" s="54" t="s">
        <v>301</v>
      </c>
      <c r="N217" s="53">
        <v>96.123489582506579</v>
      </c>
      <c r="O217" s="55">
        <v>3</v>
      </c>
      <c r="P217" s="56">
        <v>1</v>
      </c>
      <c r="Q217" s="57">
        <v>0.39449541284403672</v>
      </c>
      <c r="R217" s="53">
        <v>80</v>
      </c>
      <c r="S217" s="56">
        <v>0.60606060606060608</v>
      </c>
      <c r="T217" s="58">
        <v>0</v>
      </c>
      <c r="U217" s="53">
        <v>18</v>
      </c>
      <c r="V217" s="53">
        <v>0</v>
      </c>
      <c r="W217" s="53">
        <v>18</v>
      </c>
      <c r="X217" s="58">
        <v>3.0239068056113765E-7</v>
      </c>
      <c r="Y217" s="58" t="s">
        <v>301</v>
      </c>
      <c r="Z217" s="53">
        <v>7.9368018921335706</v>
      </c>
      <c r="AA217" s="55">
        <v>2</v>
      </c>
      <c r="AB217" s="56">
        <v>1</v>
      </c>
      <c r="AC217" s="57">
        <v>0</v>
      </c>
      <c r="AD217" s="53">
        <v>10</v>
      </c>
      <c r="AE217" s="56">
        <v>0.55555555555555558</v>
      </c>
      <c r="AF217" s="59">
        <v>9</v>
      </c>
      <c r="AG217" s="58">
        <v>0</v>
      </c>
      <c r="AH217" s="53">
        <v>132</v>
      </c>
      <c r="AI217" s="56">
        <v>0</v>
      </c>
      <c r="AJ217" s="56">
        <v>1</v>
      </c>
      <c r="AK217" s="56">
        <v>0</v>
      </c>
      <c r="AL217" s="56">
        <v>1</v>
      </c>
      <c r="AM217" s="56">
        <v>0</v>
      </c>
      <c r="AN217" s="56">
        <v>0</v>
      </c>
      <c r="AO217" s="58">
        <v>0</v>
      </c>
      <c r="AP217" s="58">
        <v>0</v>
      </c>
      <c r="AQ217" s="58">
        <v>4.9850448654037884E-5</v>
      </c>
      <c r="AR217" s="59" t="s">
        <v>306</v>
      </c>
      <c r="AS217" s="59" t="s">
        <v>278</v>
      </c>
      <c r="AT217" s="59" t="s">
        <v>307</v>
      </c>
    </row>
    <row r="218" spans="1:46" x14ac:dyDescent="0.25">
      <c r="A218">
        <f>--SUBTOTAL(103,$B$8:B218)</f>
        <v>211</v>
      </c>
      <c r="B218" t="s">
        <v>202</v>
      </c>
      <c r="C218" t="s">
        <v>280</v>
      </c>
      <c r="D218" t="s">
        <v>289</v>
      </c>
      <c r="E218" t="s">
        <v>278</v>
      </c>
      <c r="F218" t="s">
        <v>278</v>
      </c>
      <c r="G218" s="52">
        <v>0.840974</v>
      </c>
      <c r="H218" s="53">
        <v>0</v>
      </c>
      <c r="I218" s="53">
        <v>0</v>
      </c>
      <c r="J218" s="53">
        <v>0</v>
      </c>
      <c r="K218" s="53">
        <v>0</v>
      </c>
      <c r="L218" s="54">
        <v>0</v>
      </c>
      <c r="M218" s="54" t="s">
        <v>301</v>
      </c>
      <c r="N218" s="53">
        <v>0</v>
      </c>
      <c r="O218" s="55">
        <v>0</v>
      </c>
      <c r="P218" s="56">
        <v>0</v>
      </c>
      <c r="Q218" s="57">
        <v>0</v>
      </c>
      <c r="R218" s="53">
        <v>0</v>
      </c>
      <c r="S218" s="56">
        <v>0</v>
      </c>
      <c r="T218" s="58">
        <v>0</v>
      </c>
      <c r="U218" s="53">
        <v>0</v>
      </c>
      <c r="V218" s="53">
        <v>0</v>
      </c>
      <c r="W218" s="53">
        <v>0</v>
      </c>
      <c r="X218" s="58">
        <v>0</v>
      </c>
      <c r="Y218" s="58" t="s">
        <v>301</v>
      </c>
      <c r="Z218" s="53">
        <v>0</v>
      </c>
      <c r="AA218" s="55">
        <v>0</v>
      </c>
      <c r="AB218" s="56">
        <v>0</v>
      </c>
      <c r="AC218" s="57">
        <v>0</v>
      </c>
      <c r="AD218" s="53">
        <v>0</v>
      </c>
      <c r="AE218" s="56">
        <v>0</v>
      </c>
      <c r="AF218" s="59">
        <v>0</v>
      </c>
      <c r="AG218" s="58">
        <v>0</v>
      </c>
      <c r="AH218" s="53">
        <v>0</v>
      </c>
      <c r="AI218" s="56">
        <v>0</v>
      </c>
      <c r="AJ218" s="56">
        <v>0</v>
      </c>
      <c r="AK218" s="56">
        <v>0</v>
      </c>
      <c r="AL218" s="56">
        <v>0</v>
      </c>
      <c r="AM218" s="56">
        <v>0</v>
      </c>
      <c r="AN218" s="56">
        <v>0</v>
      </c>
      <c r="AO218" s="58">
        <v>0</v>
      </c>
      <c r="AP218" s="58">
        <v>0</v>
      </c>
      <c r="AQ218" s="58">
        <v>7.4775672981056829E-5</v>
      </c>
      <c r="AR218" s="59" t="s">
        <v>306</v>
      </c>
      <c r="AS218" s="59" t="s">
        <v>278</v>
      </c>
      <c r="AT218" s="59" t="s">
        <v>307</v>
      </c>
    </row>
    <row r="219" spans="1:46" x14ac:dyDescent="0.25">
      <c r="A219">
        <f>--SUBTOTAL(103,$B$8:B219)</f>
        <v>212</v>
      </c>
      <c r="B219" t="s">
        <v>209</v>
      </c>
      <c r="C219" t="s">
        <v>281</v>
      </c>
      <c r="D219" t="s">
        <v>289</v>
      </c>
      <c r="E219" t="s">
        <v>278</v>
      </c>
      <c r="F219" t="s">
        <v>278</v>
      </c>
      <c r="G219" s="52">
        <v>6.0800000000000003E-3</v>
      </c>
      <c r="H219" s="53">
        <v>0</v>
      </c>
      <c r="I219" s="53">
        <v>0</v>
      </c>
      <c r="J219" s="53">
        <v>0</v>
      </c>
      <c r="K219" s="53">
        <v>0</v>
      </c>
      <c r="L219" s="54">
        <v>0</v>
      </c>
      <c r="M219" s="54" t="s">
        <v>301</v>
      </c>
      <c r="N219" s="53">
        <v>0</v>
      </c>
      <c r="O219" s="55">
        <v>0</v>
      </c>
      <c r="P219" s="56">
        <v>0</v>
      </c>
      <c r="Q219" s="57">
        <v>0</v>
      </c>
      <c r="R219" s="53">
        <v>0</v>
      </c>
      <c r="S219" s="56">
        <v>0</v>
      </c>
      <c r="T219" s="58">
        <v>0</v>
      </c>
      <c r="U219" s="53">
        <v>0</v>
      </c>
      <c r="V219" s="53">
        <v>0</v>
      </c>
      <c r="W219" s="53">
        <v>0</v>
      </c>
      <c r="X219" s="58">
        <v>0</v>
      </c>
      <c r="Y219" s="58" t="s">
        <v>301</v>
      </c>
      <c r="Z219" s="53">
        <v>0</v>
      </c>
      <c r="AA219" s="55">
        <v>0</v>
      </c>
      <c r="AB219" s="56">
        <v>0</v>
      </c>
      <c r="AC219" s="57">
        <v>0</v>
      </c>
      <c r="AD219" s="53">
        <v>0</v>
      </c>
      <c r="AE219" s="56">
        <v>0</v>
      </c>
      <c r="AF219" s="59">
        <v>0</v>
      </c>
      <c r="AG219" s="58">
        <v>0</v>
      </c>
      <c r="AH219" s="53">
        <v>0</v>
      </c>
      <c r="AI219" s="56">
        <v>0</v>
      </c>
      <c r="AJ219" s="56">
        <v>0</v>
      </c>
      <c r="AK219" s="56">
        <v>0</v>
      </c>
      <c r="AL219" s="56">
        <v>0</v>
      </c>
      <c r="AM219" s="56">
        <v>0</v>
      </c>
      <c r="AN219" s="56">
        <v>0</v>
      </c>
      <c r="AO219" s="58">
        <v>0</v>
      </c>
      <c r="AP219" s="58">
        <v>0</v>
      </c>
      <c r="AQ219" s="58">
        <v>0</v>
      </c>
      <c r="AR219" s="59" t="s">
        <v>306</v>
      </c>
      <c r="AS219" s="59" t="s">
        <v>278</v>
      </c>
      <c r="AT219" s="59" t="s">
        <v>307</v>
      </c>
    </row>
    <row r="220" spans="1:46" x14ac:dyDescent="0.25">
      <c r="A220">
        <f>--SUBTOTAL(103,$B$8:B220)</f>
        <v>213</v>
      </c>
      <c r="B220" t="s">
        <v>211</v>
      </c>
      <c r="C220" t="s">
        <v>286</v>
      </c>
      <c r="D220" t="s">
        <v>289</v>
      </c>
      <c r="E220" t="s">
        <v>278</v>
      </c>
      <c r="F220" t="s">
        <v>278</v>
      </c>
      <c r="G220" s="52">
        <v>3.1636999999999998E-2</v>
      </c>
      <c r="H220" s="53">
        <v>0</v>
      </c>
      <c r="I220" s="53">
        <v>0</v>
      </c>
      <c r="J220" s="53">
        <v>0</v>
      </c>
      <c r="K220" s="53">
        <v>0</v>
      </c>
      <c r="L220" s="54">
        <v>0</v>
      </c>
      <c r="M220" s="54" t="s">
        <v>301</v>
      </c>
      <c r="N220" s="53">
        <v>0</v>
      </c>
      <c r="O220" s="55">
        <v>0</v>
      </c>
      <c r="P220" s="56">
        <v>0</v>
      </c>
      <c r="Q220" s="57">
        <v>0</v>
      </c>
      <c r="R220" s="53">
        <v>0</v>
      </c>
      <c r="S220" s="56">
        <v>0</v>
      </c>
      <c r="T220" s="58">
        <v>0</v>
      </c>
      <c r="U220" s="53">
        <v>0</v>
      </c>
      <c r="V220" s="53">
        <v>0</v>
      </c>
      <c r="W220" s="53">
        <v>0</v>
      </c>
      <c r="X220" s="58">
        <v>0</v>
      </c>
      <c r="Y220" s="58" t="s">
        <v>301</v>
      </c>
      <c r="Z220" s="53">
        <v>0</v>
      </c>
      <c r="AA220" s="55">
        <v>0</v>
      </c>
      <c r="AB220" s="56">
        <v>0</v>
      </c>
      <c r="AC220" s="57">
        <v>0</v>
      </c>
      <c r="AD220" s="53">
        <v>0</v>
      </c>
      <c r="AE220" s="56">
        <v>0</v>
      </c>
      <c r="AF220" s="59">
        <v>12</v>
      </c>
      <c r="AG220" s="58">
        <v>0</v>
      </c>
      <c r="AH220" s="53">
        <v>0</v>
      </c>
      <c r="AI220" s="56">
        <v>0</v>
      </c>
      <c r="AJ220" s="56">
        <v>0</v>
      </c>
      <c r="AK220" s="56">
        <v>0</v>
      </c>
      <c r="AL220" s="56">
        <v>0</v>
      </c>
      <c r="AM220" s="56">
        <v>0</v>
      </c>
      <c r="AN220" s="56">
        <v>0</v>
      </c>
      <c r="AO220" s="58">
        <v>0</v>
      </c>
      <c r="AP220" s="58">
        <v>0</v>
      </c>
      <c r="AQ220" s="58">
        <v>0</v>
      </c>
      <c r="AR220" s="59" t="s">
        <v>306</v>
      </c>
      <c r="AS220" s="59" t="s">
        <v>278</v>
      </c>
      <c r="AT220" s="59" t="s">
        <v>307</v>
      </c>
    </row>
    <row r="221" spans="1:46" x14ac:dyDescent="0.25">
      <c r="A221">
        <f>--SUBTOTAL(103,$B$8:B221)</f>
        <v>214</v>
      </c>
      <c r="B221" t="s">
        <v>212</v>
      </c>
      <c r="C221" t="s">
        <v>280</v>
      </c>
      <c r="D221" t="s">
        <v>290</v>
      </c>
      <c r="E221" t="s">
        <v>278</v>
      </c>
      <c r="F221" t="s">
        <v>271</v>
      </c>
      <c r="G221" s="52">
        <v>0.197882</v>
      </c>
      <c r="H221" s="53">
        <v>0</v>
      </c>
      <c r="I221" s="53">
        <v>0</v>
      </c>
      <c r="J221" s="53">
        <v>0</v>
      </c>
      <c r="K221" s="53">
        <v>0</v>
      </c>
      <c r="L221" s="54">
        <v>0</v>
      </c>
      <c r="M221" s="54" t="s">
        <v>301</v>
      </c>
      <c r="N221" s="53">
        <v>0</v>
      </c>
      <c r="O221" s="55">
        <v>0</v>
      </c>
      <c r="P221" s="56">
        <v>0</v>
      </c>
      <c r="Q221" s="57">
        <v>0</v>
      </c>
      <c r="R221" s="53">
        <v>0</v>
      </c>
      <c r="S221" s="56">
        <v>0</v>
      </c>
      <c r="T221" s="58">
        <v>0</v>
      </c>
      <c r="U221" s="53">
        <v>19</v>
      </c>
      <c r="V221" s="53">
        <v>0</v>
      </c>
      <c r="W221" s="53">
        <v>19</v>
      </c>
      <c r="X221" s="58">
        <v>3.1919016281453419E-7</v>
      </c>
      <c r="Y221" s="58" t="s">
        <v>301</v>
      </c>
      <c r="Z221" s="53">
        <v>96.016818103718379</v>
      </c>
      <c r="AA221" s="55">
        <v>1</v>
      </c>
      <c r="AB221" s="56">
        <v>1</v>
      </c>
      <c r="AC221" s="57">
        <v>0</v>
      </c>
      <c r="AD221" s="53">
        <v>19</v>
      </c>
      <c r="AE221" s="56">
        <v>1</v>
      </c>
      <c r="AF221" s="59">
        <v>21</v>
      </c>
      <c r="AG221" s="58">
        <v>0</v>
      </c>
      <c r="AH221" s="53">
        <v>0</v>
      </c>
      <c r="AI221" s="56">
        <v>0</v>
      </c>
      <c r="AJ221" s="56">
        <v>0</v>
      </c>
      <c r="AK221" s="56">
        <v>0</v>
      </c>
      <c r="AL221" s="56">
        <v>0</v>
      </c>
      <c r="AM221" s="56">
        <v>0</v>
      </c>
      <c r="AN221" s="56">
        <v>0</v>
      </c>
      <c r="AO221" s="58">
        <v>0</v>
      </c>
      <c r="AP221" s="58">
        <v>9.2765144289990353E-5</v>
      </c>
      <c r="AQ221" s="58">
        <v>2.4925224327018942E-5</v>
      </c>
      <c r="AR221" s="59" t="s">
        <v>306</v>
      </c>
      <c r="AS221" s="59" t="s">
        <v>278</v>
      </c>
      <c r="AT221" s="59" t="s">
        <v>307</v>
      </c>
    </row>
    <row r="222" spans="1:46" x14ac:dyDescent="0.25">
      <c r="A222">
        <f>--SUBTOTAL(103,$B$8:B222)</f>
        <v>215</v>
      </c>
      <c r="B222" t="s">
        <v>219</v>
      </c>
      <c r="C222" t="s">
        <v>281</v>
      </c>
      <c r="D222" t="s">
        <v>289</v>
      </c>
      <c r="E222" t="s">
        <v>278</v>
      </c>
      <c r="F222" t="s">
        <v>278</v>
      </c>
      <c r="G222" s="52">
        <v>3.7664000000000003E-2</v>
      </c>
      <c r="H222" s="53">
        <v>0</v>
      </c>
      <c r="I222" s="53">
        <v>0</v>
      </c>
      <c r="J222" s="53">
        <v>5</v>
      </c>
      <c r="K222" s="53">
        <v>5</v>
      </c>
      <c r="L222" s="54">
        <v>8.3997411266982684E-8</v>
      </c>
      <c r="M222" s="54" t="s">
        <v>301</v>
      </c>
      <c r="N222" s="53">
        <v>132.75276125743414</v>
      </c>
      <c r="O222" s="55">
        <v>0</v>
      </c>
      <c r="P222" s="56">
        <v>1</v>
      </c>
      <c r="Q222" s="57">
        <v>1</v>
      </c>
      <c r="R222" s="53">
        <v>0</v>
      </c>
      <c r="S222" s="56">
        <v>0</v>
      </c>
      <c r="T222" s="58">
        <v>0</v>
      </c>
      <c r="U222" s="53">
        <v>0</v>
      </c>
      <c r="V222" s="53">
        <v>0</v>
      </c>
      <c r="W222" s="53">
        <v>0</v>
      </c>
      <c r="X222" s="58">
        <v>0</v>
      </c>
      <c r="Y222" s="58" t="s">
        <v>301</v>
      </c>
      <c r="Z222" s="53">
        <v>0</v>
      </c>
      <c r="AA222" s="55">
        <v>0</v>
      </c>
      <c r="AB222" s="56">
        <v>0</v>
      </c>
      <c r="AC222" s="57">
        <v>0</v>
      </c>
      <c r="AD222" s="53">
        <v>0</v>
      </c>
      <c r="AE222" s="56">
        <v>0</v>
      </c>
      <c r="AF222" s="59">
        <v>0</v>
      </c>
      <c r="AG222" s="58">
        <v>0</v>
      </c>
      <c r="AH222" s="53">
        <v>0</v>
      </c>
      <c r="AI222" s="56">
        <v>0</v>
      </c>
      <c r="AJ222" s="56">
        <v>1</v>
      </c>
      <c r="AK222" s="56">
        <v>0</v>
      </c>
      <c r="AL222" s="56">
        <v>1</v>
      </c>
      <c r="AM222" s="56">
        <v>0</v>
      </c>
      <c r="AN222" s="56">
        <v>0</v>
      </c>
      <c r="AO222" s="58">
        <v>0</v>
      </c>
      <c r="AP222" s="58">
        <v>0</v>
      </c>
      <c r="AQ222" s="58">
        <v>0</v>
      </c>
      <c r="AR222" s="59" t="s">
        <v>306</v>
      </c>
      <c r="AS222" s="59" t="s">
        <v>278</v>
      </c>
      <c r="AT222" s="59" t="s">
        <v>307</v>
      </c>
    </row>
    <row r="223" spans="1:46" x14ac:dyDescent="0.25">
      <c r="A223">
        <f>--SUBTOTAL(103,$B$8:B223)</f>
        <v>216</v>
      </c>
      <c r="B223" t="s">
        <v>221</v>
      </c>
      <c r="C223" t="s">
        <v>286</v>
      </c>
      <c r="D223" t="s">
        <v>289</v>
      </c>
      <c r="E223" t="s">
        <v>278</v>
      </c>
      <c r="F223" t="s">
        <v>274</v>
      </c>
      <c r="G223" s="52">
        <v>2.0622180000000001</v>
      </c>
      <c r="H223" s="53">
        <v>0</v>
      </c>
      <c r="I223" s="53">
        <v>231</v>
      </c>
      <c r="J223" s="53">
        <v>46</v>
      </c>
      <c r="K223" s="53">
        <v>277</v>
      </c>
      <c r="L223" s="54">
        <v>4.6534565841908404E-6</v>
      </c>
      <c r="M223" s="54" t="s">
        <v>301</v>
      </c>
      <c r="N223" s="53">
        <v>134.32139570113344</v>
      </c>
      <c r="O223" s="55">
        <v>11</v>
      </c>
      <c r="P223" s="56">
        <v>1</v>
      </c>
      <c r="Q223" s="57">
        <v>0.16606498194945848</v>
      </c>
      <c r="R223" s="53">
        <v>122</v>
      </c>
      <c r="S223" s="56">
        <v>0.52813852813852813</v>
      </c>
      <c r="T223" s="58">
        <v>0</v>
      </c>
      <c r="U223" s="53">
        <v>25</v>
      </c>
      <c r="V223" s="53">
        <v>0</v>
      </c>
      <c r="W223" s="53">
        <v>25</v>
      </c>
      <c r="X223" s="58">
        <v>4.1998705633491339E-7</v>
      </c>
      <c r="Y223" s="58" t="s">
        <v>301</v>
      </c>
      <c r="Z223" s="53">
        <v>12.122869648116735</v>
      </c>
      <c r="AA223" s="55">
        <v>3</v>
      </c>
      <c r="AB223" s="56">
        <v>1</v>
      </c>
      <c r="AC223" s="57">
        <v>0</v>
      </c>
      <c r="AD223" s="53">
        <v>25</v>
      </c>
      <c r="AE223" s="56">
        <v>1</v>
      </c>
      <c r="AF223" s="59">
        <v>8</v>
      </c>
      <c r="AG223" s="58">
        <v>0</v>
      </c>
      <c r="AH223" s="53">
        <v>231</v>
      </c>
      <c r="AI223" s="56">
        <v>0</v>
      </c>
      <c r="AJ223" s="56">
        <v>0</v>
      </c>
      <c r="AK223" s="56">
        <v>1</v>
      </c>
      <c r="AL223" s="56">
        <v>1</v>
      </c>
      <c r="AM223" s="56">
        <v>0</v>
      </c>
      <c r="AN223" s="56">
        <v>0</v>
      </c>
      <c r="AO223" s="58">
        <v>0</v>
      </c>
      <c r="AP223" s="58">
        <v>0</v>
      </c>
      <c r="AQ223" s="58">
        <v>2.2432701894317049E-4</v>
      </c>
      <c r="AR223" s="59" t="s">
        <v>306</v>
      </c>
      <c r="AS223" s="59" t="s">
        <v>278</v>
      </c>
      <c r="AT223" s="59" t="s">
        <v>307</v>
      </c>
    </row>
    <row r="224" spans="1:46" x14ac:dyDescent="0.25">
      <c r="A224">
        <f>--SUBTOTAL(103,$B$8:B224)</f>
        <v>217</v>
      </c>
      <c r="B224" t="s">
        <v>233</v>
      </c>
      <c r="C224" t="s">
        <v>286</v>
      </c>
      <c r="D224" t="s">
        <v>289</v>
      </c>
      <c r="E224" t="s">
        <v>278</v>
      </c>
      <c r="F224" t="s">
        <v>276</v>
      </c>
      <c r="G224" s="52">
        <v>9.6895550000000004</v>
      </c>
      <c r="H224" s="53">
        <v>0</v>
      </c>
      <c r="I224" s="53">
        <v>142152</v>
      </c>
      <c r="J224" s="53">
        <v>56717</v>
      </c>
      <c r="K224" s="53">
        <v>198869</v>
      </c>
      <c r="L224" s="54">
        <v>3.3408962362507159E-3</v>
      </c>
      <c r="M224" s="54" t="s">
        <v>299</v>
      </c>
      <c r="N224" s="53">
        <v>20524.05915441937</v>
      </c>
      <c r="O224" s="55">
        <v>105</v>
      </c>
      <c r="P224" s="56">
        <v>1</v>
      </c>
      <c r="Q224" s="57">
        <v>0.28519779352236901</v>
      </c>
      <c r="R224" s="53">
        <v>77898</v>
      </c>
      <c r="S224" s="56">
        <v>0.54799088299848053</v>
      </c>
      <c r="T224" s="58">
        <v>0</v>
      </c>
      <c r="U224" s="53">
        <v>8</v>
      </c>
      <c r="V224" s="53">
        <v>0</v>
      </c>
      <c r="W224" s="53">
        <v>8</v>
      </c>
      <c r="X224" s="58">
        <v>1.3439585802717228E-7</v>
      </c>
      <c r="Y224" s="58" t="s">
        <v>301</v>
      </c>
      <c r="Z224" s="53">
        <v>0.82563131124184752</v>
      </c>
      <c r="AA224" s="55">
        <v>1</v>
      </c>
      <c r="AB224" s="56">
        <v>1</v>
      </c>
      <c r="AC224" s="57">
        <v>0</v>
      </c>
      <c r="AD224" s="53">
        <v>8</v>
      </c>
      <c r="AE224" s="56">
        <v>1</v>
      </c>
      <c r="AF224" s="59">
        <v>13</v>
      </c>
      <c r="AG224" s="58">
        <v>0</v>
      </c>
      <c r="AH224" s="53">
        <v>142152</v>
      </c>
      <c r="AI224" s="56">
        <v>0</v>
      </c>
      <c r="AJ224" s="56">
        <v>0</v>
      </c>
      <c r="AK224" s="56">
        <v>1</v>
      </c>
      <c r="AL224" s="56">
        <v>1</v>
      </c>
      <c r="AM224" s="56">
        <v>0</v>
      </c>
      <c r="AN224" s="56">
        <v>0</v>
      </c>
      <c r="AO224" s="58">
        <v>0</v>
      </c>
      <c r="AP224" s="58">
        <v>0</v>
      </c>
      <c r="AQ224" s="58">
        <v>0</v>
      </c>
      <c r="AR224" s="59" t="s">
        <v>306</v>
      </c>
      <c r="AS224" s="59" t="s">
        <v>278</v>
      </c>
      <c r="AT224" s="59" t="s">
        <v>307</v>
      </c>
    </row>
    <row r="225" spans="1:46" x14ac:dyDescent="0.25">
      <c r="A225">
        <f>--SUBTOTAL(103,$B$8:B225)</f>
        <v>218</v>
      </c>
      <c r="B225" t="s">
        <v>234</v>
      </c>
      <c r="C225" t="s">
        <v>286</v>
      </c>
      <c r="D225" t="s">
        <v>289</v>
      </c>
      <c r="E225" t="s">
        <v>278</v>
      </c>
      <c r="F225" t="s">
        <v>276</v>
      </c>
      <c r="G225" s="52">
        <v>8.1902290000000004</v>
      </c>
      <c r="H225" s="53">
        <v>0</v>
      </c>
      <c r="I225" s="53">
        <v>62566</v>
      </c>
      <c r="J225" s="53">
        <v>20762</v>
      </c>
      <c r="K225" s="53">
        <v>83328</v>
      </c>
      <c r="L225" s="54">
        <v>1.3998672572110265E-3</v>
      </c>
      <c r="M225" s="54" t="s">
        <v>299</v>
      </c>
      <c r="N225" s="53">
        <v>10174.074497794873</v>
      </c>
      <c r="O225" s="55">
        <v>91</v>
      </c>
      <c r="P225" s="56">
        <v>1</v>
      </c>
      <c r="Q225" s="57">
        <v>0.24915994623655913</v>
      </c>
      <c r="R225" s="53">
        <v>46067</v>
      </c>
      <c r="S225" s="56">
        <v>0.73629447303647344</v>
      </c>
      <c r="T225" s="58">
        <v>1.1188185276348176E-4</v>
      </c>
      <c r="U225" s="53">
        <v>11</v>
      </c>
      <c r="V225" s="53">
        <v>0</v>
      </c>
      <c r="W225" s="53">
        <v>11</v>
      </c>
      <c r="X225" s="58">
        <v>1.8479430478736191E-7</v>
      </c>
      <c r="Y225" s="58" t="s">
        <v>301</v>
      </c>
      <c r="Z225" s="53">
        <v>1.3430637897914697</v>
      </c>
      <c r="AA225" s="55">
        <v>1</v>
      </c>
      <c r="AB225" s="56">
        <v>1</v>
      </c>
      <c r="AC225" s="57">
        <v>0</v>
      </c>
      <c r="AD225" s="53">
        <v>10</v>
      </c>
      <c r="AE225" s="56">
        <v>0.90909090909090906</v>
      </c>
      <c r="AF225" s="59">
        <v>20</v>
      </c>
      <c r="AG225" s="58">
        <v>0</v>
      </c>
      <c r="AH225" s="53">
        <v>62566</v>
      </c>
      <c r="AI225" s="56">
        <v>0</v>
      </c>
      <c r="AJ225" s="56">
        <v>0</v>
      </c>
      <c r="AK225" s="56">
        <v>1</v>
      </c>
      <c r="AL225" s="56">
        <v>0.99998403066113062</v>
      </c>
      <c r="AM225" s="56">
        <v>0</v>
      </c>
      <c r="AN225" s="56">
        <v>1.5969338869370809E-5</v>
      </c>
      <c r="AO225" s="58">
        <v>0</v>
      </c>
      <c r="AP225" s="58">
        <v>0</v>
      </c>
      <c r="AQ225" s="58">
        <v>7.4775672981056829E-5</v>
      </c>
      <c r="AR225" s="59" t="s">
        <v>306</v>
      </c>
      <c r="AS225" s="59" t="s">
        <v>278</v>
      </c>
      <c r="AT225" s="59" t="s">
        <v>309</v>
      </c>
    </row>
    <row r="226" spans="1:46" x14ac:dyDescent="0.25">
      <c r="A226">
        <f>--SUBTOTAL(103,$B$8:B226)</f>
        <v>219</v>
      </c>
      <c r="B226" t="s">
        <v>239</v>
      </c>
      <c r="C226" t="s">
        <v>285</v>
      </c>
      <c r="D226" t="s">
        <v>293</v>
      </c>
      <c r="E226" t="s">
        <v>278</v>
      </c>
      <c r="F226" t="s">
        <v>278</v>
      </c>
      <c r="G226" s="52">
        <v>3.14</v>
      </c>
      <c r="H226" s="53">
        <v>0</v>
      </c>
      <c r="I226" s="53">
        <v>0</v>
      </c>
      <c r="J226" s="53">
        <v>0</v>
      </c>
      <c r="K226" s="53">
        <v>0</v>
      </c>
      <c r="L226" s="54">
        <v>0</v>
      </c>
      <c r="M226" s="54" t="s">
        <v>301</v>
      </c>
      <c r="N226" s="53">
        <v>0</v>
      </c>
      <c r="O226" s="55">
        <v>0</v>
      </c>
      <c r="P226" s="56">
        <v>0</v>
      </c>
      <c r="Q226" s="57">
        <v>0</v>
      </c>
      <c r="R226" s="53">
        <v>0</v>
      </c>
      <c r="S226" s="56">
        <v>0</v>
      </c>
      <c r="T226" s="58">
        <v>0</v>
      </c>
      <c r="U226" s="53">
        <v>15066</v>
      </c>
      <c r="V226" s="53">
        <v>0</v>
      </c>
      <c r="W226" s="53">
        <v>15066</v>
      </c>
      <c r="X226" s="58">
        <v>2.531009996296722E-4</v>
      </c>
      <c r="Y226" s="58" t="s">
        <v>300</v>
      </c>
      <c r="Z226" s="53">
        <v>4798.0891719745223</v>
      </c>
      <c r="AA226" s="55">
        <v>3</v>
      </c>
      <c r="AB226" s="56">
        <v>1</v>
      </c>
      <c r="AC226" s="57">
        <v>0</v>
      </c>
      <c r="AD226" s="53">
        <v>15000</v>
      </c>
      <c r="AE226" s="56">
        <v>0.99561927518916771</v>
      </c>
      <c r="AF226" s="59">
        <v>37</v>
      </c>
      <c r="AG226" s="58">
        <v>0</v>
      </c>
      <c r="AH226" s="53">
        <v>0</v>
      </c>
      <c r="AI226" s="56">
        <v>0</v>
      </c>
      <c r="AJ226" s="56">
        <v>0</v>
      </c>
      <c r="AK226" s="56">
        <v>0</v>
      </c>
      <c r="AL226" s="56">
        <v>0</v>
      </c>
      <c r="AM226" s="56">
        <v>0</v>
      </c>
      <c r="AN226" s="56">
        <v>0</v>
      </c>
      <c r="AO226" s="58">
        <v>0</v>
      </c>
      <c r="AP226" s="58">
        <v>0</v>
      </c>
      <c r="AQ226" s="58">
        <v>0</v>
      </c>
      <c r="AR226" s="59" t="s">
        <v>306</v>
      </c>
      <c r="AS226" s="59" t="s">
        <v>278</v>
      </c>
      <c r="AT226" s="59" t="s">
        <v>307</v>
      </c>
    </row>
    <row r="227" spans="1:46" x14ac:dyDescent="0.25">
      <c r="A227">
        <f>--SUBTOTAL(103,$B$8:B227)</f>
        <v>220</v>
      </c>
      <c r="B227" t="s">
        <v>247</v>
      </c>
      <c r="C227" t="s">
        <v>281</v>
      </c>
      <c r="D227" t="s">
        <v>289</v>
      </c>
      <c r="E227" t="s">
        <v>278</v>
      </c>
      <c r="F227" t="s">
        <v>278</v>
      </c>
      <c r="G227" s="52">
        <v>3.3736000000000002E-2</v>
      </c>
      <c r="H227" s="53">
        <v>0</v>
      </c>
      <c r="I227" s="53">
        <v>0</v>
      </c>
      <c r="J227" s="53">
        <v>0</v>
      </c>
      <c r="K227" s="53">
        <v>0</v>
      </c>
      <c r="L227" s="54">
        <v>0</v>
      </c>
      <c r="M227" s="54" t="s">
        <v>301</v>
      </c>
      <c r="N227" s="53">
        <v>0</v>
      </c>
      <c r="O227" s="55">
        <v>0</v>
      </c>
      <c r="P227" s="56">
        <v>0</v>
      </c>
      <c r="Q227" s="57">
        <v>0</v>
      </c>
      <c r="R227" s="53">
        <v>0</v>
      </c>
      <c r="S227" s="56">
        <v>0</v>
      </c>
      <c r="T227" s="58">
        <v>0</v>
      </c>
      <c r="U227" s="53">
        <v>15</v>
      </c>
      <c r="V227" s="53">
        <v>0</v>
      </c>
      <c r="W227" s="53">
        <v>15</v>
      </c>
      <c r="X227" s="58">
        <v>2.5199223380094802E-7</v>
      </c>
      <c r="Y227" s="58" t="s">
        <v>301</v>
      </c>
      <c r="Z227" s="53">
        <v>444.62888309224564</v>
      </c>
      <c r="AA227" s="55">
        <v>1</v>
      </c>
      <c r="AB227" s="56">
        <v>1</v>
      </c>
      <c r="AC227" s="57">
        <v>0</v>
      </c>
      <c r="AD227" s="53">
        <v>14</v>
      </c>
      <c r="AE227" s="56">
        <v>0.93333333333333335</v>
      </c>
      <c r="AF227" s="59">
        <v>4</v>
      </c>
      <c r="AG227" s="58">
        <v>0</v>
      </c>
      <c r="AH227" s="53">
        <v>0</v>
      </c>
      <c r="AI227" s="56">
        <v>0</v>
      </c>
      <c r="AJ227" s="56">
        <v>1</v>
      </c>
      <c r="AK227" s="56">
        <v>0</v>
      </c>
      <c r="AL227" s="56">
        <v>1</v>
      </c>
      <c r="AM227" s="56">
        <v>0</v>
      </c>
      <c r="AN227" s="56">
        <v>0</v>
      </c>
      <c r="AO227" s="58">
        <v>0</v>
      </c>
      <c r="AP227" s="58">
        <v>0</v>
      </c>
      <c r="AQ227" s="58">
        <v>0</v>
      </c>
      <c r="AR227" s="59" t="s">
        <v>306</v>
      </c>
      <c r="AS227" s="59" t="s">
        <v>278</v>
      </c>
      <c r="AT227" s="59" t="s">
        <v>307</v>
      </c>
    </row>
    <row r="228" spans="1:46" x14ac:dyDescent="0.25">
      <c r="A228">
        <f>--SUBTOTAL(103,$B$8:B228)</f>
        <v>221</v>
      </c>
      <c r="B228" t="s">
        <v>248</v>
      </c>
      <c r="C228" t="s">
        <v>288</v>
      </c>
      <c r="D228" t="s">
        <v>293</v>
      </c>
      <c r="E228" t="s">
        <v>310</v>
      </c>
      <c r="F228" t="s">
        <v>278</v>
      </c>
      <c r="G228" s="52">
        <v>9.894E-3</v>
      </c>
      <c r="H228" s="53">
        <v>0</v>
      </c>
      <c r="I228" s="53">
        <v>0</v>
      </c>
      <c r="J228" s="53">
        <v>0</v>
      </c>
      <c r="K228" s="53">
        <v>0</v>
      </c>
      <c r="L228" s="54">
        <v>0</v>
      </c>
      <c r="M228" s="54" t="s">
        <v>301</v>
      </c>
      <c r="N228" s="53">
        <v>0</v>
      </c>
      <c r="O228" s="55">
        <v>0</v>
      </c>
      <c r="P228" s="56">
        <v>0</v>
      </c>
      <c r="Q228" s="57">
        <v>0</v>
      </c>
      <c r="R228" s="53">
        <v>0</v>
      </c>
      <c r="S228" s="56">
        <v>0</v>
      </c>
      <c r="T228" s="58">
        <v>0</v>
      </c>
      <c r="U228" s="53">
        <v>0</v>
      </c>
      <c r="V228" s="53">
        <v>0</v>
      </c>
      <c r="W228" s="53">
        <v>0</v>
      </c>
      <c r="X228" s="58">
        <v>0</v>
      </c>
      <c r="Y228" s="58" t="s">
        <v>301</v>
      </c>
      <c r="Z228" s="53">
        <v>0</v>
      </c>
      <c r="AA228" s="55">
        <v>0</v>
      </c>
      <c r="AB228" s="56">
        <v>0</v>
      </c>
      <c r="AC228" s="57">
        <v>0</v>
      </c>
      <c r="AD228" s="53">
        <v>0</v>
      </c>
      <c r="AE228" s="56">
        <v>0</v>
      </c>
      <c r="AF228" s="59">
        <v>10</v>
      </c>
      <c r="AG228" s="58">
        <v>0</v>
      </c>
      <c r="AH228" s="53">
        <v>0</v>
      </c>
      <c r="AI228" s="56">
        <v>0</v>
      </c>
      <c r="AJ228" s="56">
        <v>0</v>
      </c>
      <c r="AK228" s="56">
        <v>0</v>
      </c>
      <c r="AL228" s="56">
        <v>0</v>
      </c>
      <c r="AM228" s="56">
        <v>0</v>
      </c>
      <c r="AN228" s="56">
        <v>0</v>
      </c>
      <c r="AO228" s="58">
        <v>0</v>
      </c>
      <c r="AP228" s="58">
        <v>0</v>
      </c>
      <c r="AQ228" s="58">
        <v>2.4925224327018941E-4</v>
      </c>
      <c r="AR228" s="59" t="s">
        <v>306</v>
      </c>
      <c r="AS228" s="59" t="s">
        <v>278</v>
      </c>
      <c r="AT228" s="59" t="s">
        <v>305</v>
      </c>
    </row>
    <row r="229" spans="1:46" x14ac:dyDescent="0.25">
      <c r="A229">
        <f>--SUBTOTAL(103,$B$8:B229)</f>
        <v>222</v>
      </c>
      <c r="B229" t="s">
        <v>254</v>
      </c>
      <c r="C229" t="s">
        <v>287</v>
      </c>
      <c r="E229" t="s">
        <v>278</v>
      </c>
      <c r="F229" t="s">
        <v>278</v>
      </c>
      <c r="G229" s="52">
        <v>0</v>
      </c>
      <c r="H229" s="53">
        <v>0</v>
      </c>
      <c r="I229" s="53">
        <v>0</v>
      </c>
      <c r="J229" s="53">
        <v>0</v>
      </c>
      <c r="K229" s="53">
        <v>0</v>
      </c>
      <c r="L229" s="54">
        <v>0</v>
      </c>
      <c r="M229" s="54" t="s">
        <v>301</v>
      </c>
      <c r="N229" s="53">
        <v>0</v>
      </c>
      <c r="O229" s="55">
        <v>0</v>
      </c>
      <c r="P229" s="56">
        <v>0</v>
      </c>
      <c r="Q229" s="57">
        <v>0</v>
      </c>
      <c r="R229" s="53">
        <v>0</v>
      </c>
      <c r="S229" s="56">
        <v>0</v>
      </c>
      <c r="T229" s="58">
        <v>0</v>
      </c>
      <c r="U229" s="53">
        <v>0</v>
      </c>
      <c r="V229" s="53">
        <v>0</v>
      </c>
      <c r="W229" s="53">
        <v>0</v>
      </c>
      <c r="X229" s="58">
        <v>0</v>
      </c>
      <c r="Y229" s="58" t="s">
        <v>301</v>
      </c>
      <c r="Z229" s="53">
        <v>0</v>
      </c>
      <c r="AA229" s="55">
        <v>0</v>
      </c>
      <c r="AB229" s="56">
        <v>0</v>
      </c>
      <c r="AC229" s="57">
        <v>0</v>
      </c>
      <c r="AD229" s="53">
        <v>0</v>
      </c>
      <c r="AE229" s="56">
        <v>0</v>
      </c>
      <c r="AF229" s="59">
        <v>0</v>
      </c>
      <c r="AG229" s="58">
        <v>0</v>
      </c>
      <c r="AH229" s="53">
        <v>0</v>
      </c>
      <c r="AI229" s="56">
        <v>0</v>
      </c>
      <c r="AJ229" s="56">
        <v>0</v>
      </c>
      <c r="AK229" s="56">
        <v>0</v>
      </c>
      <c r="AL229" s="56">
        <v>0</v>
      </c>
      <c r="AM229" s="56">
        <v>0</v>
      </c>
      <c r="AN229" s="56">
        <v>0</v>
      </c>
      <c r="AO229" s="58">
        <v>0</v>
      </c>
      <c r="AP229" s="58">
        <v>0</v>
      </c>
      <c r="AQ229" s="58">
        <v>0</v>
      </c>
      <c r="AR229" s="59" t="s">
        <v>306</v>
      </c>
      <c r="AS229" s="59" t="s">
        <v>278</v>
      </c>
      <c r="AT229" s="59" t="s">
        <v>307</v>
      </c>
    </row>
    <row r="230" spans="1:46" x14ac:dyDescent="0.25">
      <c r="A230">
        <f>--SUBTOTAL(103,$B$8:B230)</f>
        <v>223</v>
      </c>
      <c r="B230" t="s">
        <v>256</v>
      </c>
      <c r="C230" t="s">
        <v>281</v>
      </c>
      <c r="D230" t="s">
        <v>289</v>
      </c>
      <c r="E230" t="s">
        <v>278</v>
      </c>
      <c r="F230" t="s">
        <v>278</v>
      </c>
      <c r="G230" s="52">
        <v>0.10417</v>
      </c>
      <c r="H230" s="53">
        <v>0</v>
      </c>
      <c r="I230" s="53">
        <v>0</v>
      </c>
      <c r="J230" s="53">
        <v>0</v>
      </c>
      <c r="K230" s="53">
        <v>0</v>
      </c>
      <c r="L230" s="54">
        <v>0</v>
      </c>
      <c r="M230" s="54" t="s">
        <v>301</v>
      </c>
      <c r="N230" s="53">
        <v>0</v>
      </c>
      <c r="O230" s="55">
        <v>0</v>
      </c>
      <c r="P230" s="56">
        <v>0</v>
      </c>
      <c r="Q230" s="57">
        <v>0</v>
      </c>
      <c r="R230" s="53">
        <v>0</v>
      </c>
      <c r="S230" s="56">
        <v>0</v>
      </c>
      <c r="T230" s="58">
        <v>0</v>
      </c>
      <c r="U230" s="53">
        <v>0</v>
      </c>
      <c r="V230" s="53">
        <v>0</v>
      </c>
      <c r="W230" s="53">
        <v>0</v>
      </c>
      <c r="X230" s="58">
        <v>0</v>
      </c>
      <c r="Y230" s="58" t="s">
        <v>301</v>
      </c>
      <c r="Z230" s="53">
        <v>0</v>
      </c>
      <c r="AA230" s="55">
        <v>0</v>
      </c>
      <c r="AB230" s="56">
        <v>0</v>
      </c>
      <c r="AC230" s="57">
        <v>0</v>
      </c>
      <c r="AD230" s="53">
        <v>0</v>
      </c>
      <c r="AE230" s="56">
        <v>0</v>
      </c>
      <c r="AF230" s="59">
        <v>0</v>
      </c>
      <c r="AG230" s="58">
        <v>0</v>
      </c>
      <c r="AH230" s="53">
        <v>0</v>
      </c>
      <c r="AI230" s="56">
        <v>0</v>
      </c>
      <c r="AJ230" s="56">
        <v>0</v>
      </c>
      <c r="AK230" s="56">
        <v>0</v>
      </c>
      <c r="AL230" s="56">
        <v>0</v>
      </c>
      <c r="AM230" s="56">
        <v>0</v>
      </c>
      <c r="AN230" s="56">
        <v>0</v>
      </c>
      <c r="AO230" s="58">
        <v>0</v>
      </c>
      <c r="AP230" s="58">
        <v>0</v>
      </c>
      <c r="AQ230" s="58">
        <v>0</v>
      </c>
      <c r="AR230" s="59" t="s">
        <v>306</v>
      </c>
      <c r="AS230" s="59" t="s">
        <v>278</v>
      </c>
      <c r="AT230" s="59" t="s">
        <v>307</v>
      </c>
    </row>
    <row r="231" spans="1:46" x14ac:dyDescent="0.25">
      <c r="A231">
        <f>--SUBTOTAL(103,$B$8:B231)</f>
        <v>224</v>
      </c>
      <c r="B231" t="s">
        <v>258</v>
      </c>
      <c r="C231" t="s">
        <v>288</v>
      </c>
      <c r="D231" t="s">
        <v>290</v>
      </c>
      <c r="E231" t="s">
        <v>278</v>
      </c>
      <c r="F231" t="s">
        <v>278</v>
      </c>
      <c r="G231" s="52">
        <v>0.258301</v>
      </c>
      <c r="H231" s="53">
        <v>0</v>
      </c>
      <c r="I231" s="53">
        <v>0</v>
      </c>
      <c r="J231" s="53">
        <v>0</v>
      </c>
      <c r="K231" s="53">
        <v>0</v>
      </c>
      <c r="L231" s="54">
        <v>0</v>
      </c>
      <c r="M231" s="54" t="s">
        <v>301</v>
      </c>
      <c r="N231" s="53">
        <v>0</v>
      </c>
      <c r="O231" s="55">
        <v>0</v>
      </c>
      <c r="P231" s="56">
        <v>0</v>
      </c>
      <c r="Q231" s="57">
        <v>0</v>
      </c>
      <c r="R231" s="53">
        <v>0</v>
      </c>
      <c r="S231" s="56">
        <v>0</v>
      </c>
      <c r="T231" s="58">
        <v>0</v>
      </c>
      <c r="U231" s="53">
        <v>0</v>
      </c>
      <c r="V231" s="53">
        <v>0</v>
      </c>
      <c r="W231" s="53">
        <v>0</v>
      </c>
      <c r="X231" s="58">
        <v>0</v>
      </c>
      <c r="Y231" s="58" t="s">
        <v>301</v>
      </c>
      <c r="Z231" s="53">
        <v>0</v>
      </c>
      <c r="AA231" s="55">
        <v>0</v>
      </c>
      <c r="AB231" s="56">
        <v>0</v>
      </c>
      <c r="AC231" s="57">
        <v>0</v>
      </c>
      <c r="AD231" s="53">
        <v>0</v>
      </c>
      <c r="AE231" s="56">
        <v>0</v>
      </c>
      <c r="AF231" s="59">
        <v>4</v>
      </c>
      <c r="AG231" s="58">
        <v>0</v>
      </c>
      <c r="AH231" s="53">
        <v>0</v>
      </c>
      <c r="AI231" s="56">
        <v>0</v>
      </c>
      <c r="AJ231" s="56">
        <v>0</v>
      </c>
      <c r="AK231" s="56">
        <v>0</v>
      </c>
      <c r="AL231" s="56">
        <v>0</v>
      </c>
      <c r="AM231" s="56">
        <v>0</v>
      </c>
      <c r="AN231" s="56">
        <v>0</v>
      </c>
      <c r="AO231" s="58">
        <v>0</v>
      </c>
      <c r="AP231" s="58">
        <v>0</v>
      </c>
      <c r="AQ231" s="58">
        <v>1.2961116650049851E-3</v>
      </c>
      <c r="AR231" s="59" t="s">
        <v>311</v>
      </c>
      <c r="AS231" s="59" t="s">
        <v>315</v>
      </c>
      <c r="AT231" s="59" t="s">
        <v>318</v>
      </c>
    </row>
    <row r="232" spans="1:46" x14ac:dyDescent="0.25">
      <c r="A232">
        <f>--SUBTOTAL(103,$B$8:B232)</f>
        <v>225</v>
      </c>
      <c r="B232" t="s">
        <v>262</v>
      </c>
      <c r="C232" t="s">
        <v>288</v>
      </c>
      <c r="D232" t="s">
        <v>293</v>
      </c>
      <c r="E232" t="s">
        <v>278</v>
      </c>
      <c r="F232" t="s">
        <v>278</v>
      </c>
      <c r="G232" s="52">
        <v>1.55E-2</v>
      </c>
      <c r="H232" s="53">
        <v>0</v>
      </c>
      <c r="I232" s="53">
        <v>0</v>
      </c>
      <c r="J232" s="53">
        <v>0</v>
      </c>
      <c r="K232" s="53">
        <v>0</v>
      </c>
      <c r="L232" s="54">
        <v>0</v>
      </c>
      <c r="M232" s="54" t="s">
        <v>301</v>
      </c>
      <c r="N232" s="53">
        <v>0</v>
      </c>
      <c r="O232" s="55">
        <v>0</v>
      </c>
      <c r="P232" s="56">
        <v>0</v>
      </c>
      <c r="Q232" s="57">
        <v>0</v>
      </c>
      <c r="R232" s="53">
        <v>0</v>
      </c>
      <c r="S232" s="56">
        <v>0</v>
      </c>
      <c r="T232" s="58">
        <v>0</v>
      </c>
      <c r="U232" s="53">
        <v>0</v>
      </c>
      <c r="V232" s="53">
        <v>0</v>
      </c>
      <c r="W232" s="53">
        <v>0</v>
      </c>
      <c r="X232" s="58">
        <v>0</v>
      </c>
      <c r="Y232" s="58" t="s">
        <v>301</v>
      </c>
      <c r="Z232" s="53">
        <v>0</v>
      </c>
      <c r="AA232" s="55">
        <v>0</v>
      </c>
      <c r="AB232" s="56">
        <v>0</v>
      </c>
      <c r="AC232" s="57">
        <v>0</v>
      </c>
      <c r="AD232" s="53">
        <v>0</v>
      </c>
      <c r="AE232" s="56">
        <v>0</v>
      </c>
      <c r="AF232" s="59">
        <v>0</v>
      </c>
      <c r="AG232" s="58">
        <v>0</v>
      </c>
      <c r="AH232" s="53">
        <v>0</v>
      </c>
      <c r="AI232" s="56">
        <v>0</v>
      </c>
      <c r="AJ232" s="56">
        <v>0</v>
      </c>
      <c r="AK232" s="56">
        <v>0</v>
      </c>
      <c r="AL232" s="56">
        <v>0</v>
      </c>
      <c r="AM232" s="56">
        <v>0</v>
      </c>
      <c r="AN232" s="56">
        <v>0</v>
      </c>
      <c r="AO232" s="58">
        <v>0</v>
      </c>
      <c r="AP232" s="58">
        <v>0</v>
      </c>
      <c r="AQ232" s="58">
        <v>0</v>
      </c>
      <c r="AR232" s="59" t="s">
        <v>306</v>
      </c>
      <c r="AS232" s="59" t="s">
        <v>278</v>
      </c>
      <c r="AT232" s="59" t="s">
        <v>307</v>
      </c>
    </row>
  </sheetData>
  <autoFilter ref="A7:BT7">
    <sortState ref="A6:FA230">
      <sortCondition descending="1" ref="V5"/>
    </sortState>
  </autoFilter>
  <mergeCells count="6">
    <mergeCell ref="AR3:AT3"/>
    <mergeCell ref="C3:G3"/>
    <mergeCell ref="H3:S3"/>
    <mergeCell ref="U3:AF3"/>
    <mergeCell ref="AH3:AN3"/>
    <mergeCell ref="AO3:AQ3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905DC7642379B4E930CB9F746B2B8C3" ma:contentTypeVersion="46" ma:contentTypeDescription="Create a new document." ma:contentTypeScope="" ma:versionID="466f2529c50cae2225198f0240402871">
  <xsd:schema xmlns:xsd="http://www.w3.org/2001/XMLSchema" xmlns:xs="http://www.w3.org/2001/XMLSchema" xmlns:p="http://schemas.microsoft.com/office/2006/metadata/properties" xmlns:ns2="94cc8053-8d8c-49ea-856f-1648b6275459" targetNamespace="http://schemas.microsoft.com/office/2006/metadata/properties" ma:root="true" ma:fieldsID="3b956c1589ceff16b55347cca0f3782c" ns2:_="">
    <xsd:import namespace="94cc8053-8d8c-49ea-856f-1648b6275459"/>
    <xsd:element name="properties">
      <xsd:complexType>
        <xsd:sequence>
          <xsd:element name="documentManagement">
            <xsd:complexType>
              <xsd:all>
                <xsd:element ref="ns2:Publish_x0020_to_x0020_web_x003f_" minOccurs="0"/>
                <xsd:element ref="ns2:Order0" minOccurs="0"/>
                <xsd:element ref="ns2:Resource_x0020_or_x0020_opinion_x0020_entry" minOccurs="0"/>
                <xsd:element ref="ns2:C_Resource_x0020_or_x0020_opinion_x0020_entry" minOccurs="0"/>
                <xsd:element ref="ns2:Resource_x0020_or_x0020_opinion_x0020_entryC_WebSection" minOccurs="0"/>
                <xsd:element ref="ns2:C_Resource_x0020_or_x0020_opinion_x0020_entryC_WebSection" minOccurs="0"/>
                <xsd:element ref="ns2:External_x0020_download" minOccurs="0"/>
                <xsd:element ref="ns2:Number_x0020_of_x0020_pages" minOccurs="0"/>
                <xsd:element ref="ns2:Resource_x0020_or_x0020_opinion_x0020_entryAuthor_x0028_s_x0029_" minOccurs="0"/>
                <xsd:element ref="ns2:C_Resource_x0020_or_x0020_opinion_x0020_entryAuthor_x0028_s_x0029_" minOccurs="0"/>
                <xsd:element ref="ns2:Resource_x0020_or_x0020_opinion_x0020_entryTitle_x002c__x0020_series_x0020_0" minOccurs="0"/>
                <xsd:element ref="ns2:C_Resource_x0020_or_x0020_opinion_x0020_entryTitle_x002c__x0020_series_x0020_0" minOccurs="0"/>
                <xsd:element ref="ns2:Resource_x0020_or_x0020_opinion_x0020_entryC_Series" minOccurs="0"/>
                <xsd:element ref="ns2:C_Resource_x0020_or_x0020_opinion_x0020_entryC_Ser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cc8053-8d8c-49ea-856f-1648b6275459" elementFormDefault="qualified">
    <xsd:import namespace="http://schemas.microsoft.com/office/2006/documentManagement/types"/>
    <xsd:import namespace="http://schemas.microsoft.com/office/infopath/2007/PartnerControls"/>
    <xsd:element name="Publish_x0020_to_x0020_web_x003f_" ma:index="8" nillable="true" ma:displayName="Publish to web?" ma:default="1" ma:description="Is this file ready to be published to the web?" ma:internalName="Publish_x0020_to_x0020_web_x003f_">
      <xsd:simpleType>
        <xsd:restriction base="dms:Boolean"/>
      </xsd:simpleType>
    </xsd:element>
    <xsd:element name="Order0" ma:index="9" nillable="true" ma:displayName="Order" ma:default="1" ma:description="Choose where this file should appear on the list of files." ma:format="Dropdown" ma:internalName="Order0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</xsd:restriction>
      </xsd:simpleType>
    </xsd:element>
    <xsd:element name="Resource_x0020_or_x0020_opinion_x0020_entry" ma:index="10" nillable="true" ma:displayName="Resource or opinion entry" ma:description="Link to the resource or opinion key list entry that this is a file from." ma:list="{91DE294A-379C-4914-893F-69E1A2C5CB74}" ma:internalName="Resource_x0020_or_x0020_opinion_x0020_entry" ma:showField="ID" ma:web="2bdcabb1-9838-4b64-a0dc-c62c68f49f10">
      <xsd:simpleType>
        <xsd:restriction base="dms:Unknown"/>
      </xsd:simpleType>
    </xsd:element>
    <xsd:element name="C_Resource_x0020_or_x0020_opinion_x0020_entry" ma:index="11" nillable="true" ma:displayName="C_Resource or opinion entry" ma:internalName="C_Resource_x0020_or_x0020_opinion_x0020_entry" ma:readOnly="true">
      <xsd:simpleType>
        <xsd:restriction base="dms:Text"/>
      </xsd:simpleType>
    </xsd:element>
    <xsd:element name="Resource_x0020_or_x0020_opinion_x0020_entryC_WebSection" ma:index="12" nillable="true" ma:displayName="Resource or opinion entry:C_WebSection" ma:list="{91DE294A-379C-4914-893F-69E1A2C5CB74}" ma:internalName="Resource_x0020_or_x0020_opinion_x0020_entryC_WebSection" ma:readOnly="false" ma:showField="C_WebSection" ma:web="2bdcabb1-9838-4b64-a0dc-c62c68f49f10">
      <xsd:simpleType>
        <xsd:restriction base="dms:Unknown"/>
      </xsd:simpleType>
    </xsd:element>
    <xsd:element name="C_Resource_x0020_or_x0020_opinion_x0020_entryC_WebSection" ma:index="13" nillable="true" ma:displayName="C_Resource or opinion entry:C_WebSection" ma:internalName="C_Resource_x0020_or_x0020_opinion_x0020_entryC_WebSection" ma:readOnly="true">
      <xsd:simpleType>
        <xsd:restriction base="dms:Text"/>
      </xsd:simpleType>
    </xsd:element>
    <xsd:element name="External_x0020_download" ma:index="14" nillable="true" ma:displayName="External download" ma:description="Enter a web address (including 'http://' or 'https://') for this file if it is available online through another site. If used, the ODI website will point to this external version of the file rather than a local download from ODI." ma:internalName="External_x0020_download">
      <xsd:simpleType>
        <xsd:restriction base="dms:Text">
          <xsd:maxLength value="255"/>
        </xsd:restriction>
      </xsd:simpleType>
    </xsd:element>
    <xsd:element name="Number_x0020_of_x0020_pages" ma:index="15" nillable="true" ma:displayName="Number of pages" ma:decimals="0" ma:description="How many pages (for publications) is this resource?" ma:internalName="Number_x0020_of_x0020_pages">
      <xsd:simpleType>
        <xsd:restriction base="dms:Number"/>
      </xsd:simpleType>
    </xsd:element>
    <xsd:element name="Resource_x0020_or_x0020_opinion_x0020_entryAuthor_x0028_s_x0029_" ma:index="16" nillable="true" ma:displayName="Resource or opinion entry:Author(s)" ma:list="{91DE294A-379C-4914-893F-69E1A2C5CB74}" ma:internalName="Resource_x0020_or_x0020_opinion_x0020_entryAuthor_x0028_s_x0029_" ma:readOnly="false" ma:showField="Author_x0028_s_x0029_" ma:web="2bdcabb1-9838-4b64-a0dc-c62c68f49f10">
      <xsd:simpleType>
        <xsd:restriction base="dms:Unknown"/>
      </xsd:simpleType>
    </xsd:element>
    <xsd:element name="C_Resource_x0020_or_x0020_opinion_x0020_entryAuthor_x0028_s_x0029_" ma:index="17" nillable="true" ma:displayName="C_Resource or opinion entry:Author(s)" ma:internalName="C_Resource_x0020_or_x0020_opinion_x0020_entryAuthor_x0028_s_x0029_" ma:readOnly="true">
      <xsd:simpleType>
        <xsd:restriction base="dms:Text"/>
      </xsd:simpleType>
    </xsd:element>
    <xsd:element name="Resource_x0020_or_x0020_opinion_x0020_entryTitle_x002c__x0020_series_x0020_0" ma:index="18" nillable="true" ma:displayName="Resource or opinion entry:Title, series and type" ma:list="{91DE294A-379C-4914-893F-69E1A2C5CB74}" ma:internalName="Resource_x0020_or_x0020_opinion_x0020_entryTitle_x002c__x0020_series_x0020_0" ma:readOnly="false" ma:showField="Title_x002c__x0020_series_x0020_0" ma:web="2bdcabb1-9838-4b64-a0dc-c62c68f49f10">
      <xsd:simpleType>
        <xsd:restriction base="dms:Unknown"/>
      </xsd:simpleType>
    </xsd:element>
    <xsd:element name="C_Resource_x0020_or_x0020_opinion_x0020_entryTitle_x002c__x0020_series_x0020_0" ma:index="19" nillable="true" ma:displayName="C_Resource or opinion entry:Title, series and type" ma:internalName="C_Resource_x0020_or_x0020_opinion_x0020_entryTitle_x002c__x0020_series_x0020_0" ma:readOnly="true">
      <xsd:simpleType>
        <xsd:restriction base="dms:Text"/>
      </xsd:simpleType>
    </xsd:element>
    <xsd:element name="Resource_x0020_or_x0020_opinion_x0020_entryC_Series" ma:index="20" nillable="true" ma:displayName="Resource or opinion entry:C_Series" ma:list="{91DE294A-379C-4914-893F-69E1A2C5CB74}" ma:internalName="Resource_x0020_or_x0020_opinion_x0020_entryC_Series" ma:readOnly="false" ma:showField="C_Series" ma:web="2bdcabb1-9838-4b64-a0dc-c62c68f49f10">
      <xsd:simpleType>
        <xsd:restriction base="dms:Unknown"/>
      </xsd:simpleType>
    </xsd:element>
    <xsd:element name="C_Resource_x0020_or_x0020_opinion_x0020_entryC_Series" ma:index="21" nillable="true" ma:displayName="C_Resource or opinion entry:C_Series" ma:internalName="C_Resource_x0020_or_x0020_opinion_x0020_entryC_Serie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source_x0020_or_x0020_opinion_x0020_entryC_Series xmlns="94cc8053-8d8c-49ea-856f-1648b6275459" xsi:nil="true"/>
    <Order0 xmlns="94cc8053-8d8c-49ea-856f-1648b6275459">2</Order0>
    <Resource_x0020_or_x0020_opinion_x0020_entry xmlns="94cc8053-8d8c-49ea-856f-1648b6275459">9906;#</Resource_x0020_or_x0020_opinion_x0020_entry>
    <Publish_x0020_to_x0020_web_x003f_ xmlns="94cc8053-8d8c-49ea-856f-1648b6275459">true</Publish_x0020_to_x0020_web_x003f_>
    <Resource_x0020_or_x0020_opinion_x0020_entryC_WebSection xmlns="94cc8053-8d8c-49ea-856f-1648b6275459">9906;#9906</Resource_x0020_or_x0020_opinion_x0020_entryC_WebSection>
    <External_x0020_download xmlns="94cc8053-8d8c-49ea-856f-1648b6275459" xsi:nil="true"/>
    <Number_x0020_of_x0020_pages xmlns="94cc8053-8d8c-49ea-856f-1648b6275459" xsi:nil="true"/>
    <Resource_x0020_or_x0020_opinion_x0020_entryAuthor_x0028_s_x0029_ xmlns="94cc8053-8d8c-49ea-856f-1648b6275459">9906;#9906</Resource_x0020_or_x0020_opinion_x0020_entryAuthor_x0028_s_x0029_>
    <Resource_x0020_or_x0020_opinion_x0020_entryTitle_x002c__x0020_series_x0020_0 xmlns="94cc8053-8d8c-49ea-856f-1648b6275459">9906;#9906</Resource_x0020_or_x0020_opinion_x0020_entryTitle_x002c__x0020_series_x0020_0>
    <C_Resource_x0020_or_x0020_opinion_x0020_entry xmlns="94cc8053-8d8c-49ea-856f-1648b6275459">9906</C_Resource_x0020_or_x0020_opinion_x0020_entry>
    <C_Resource_x0020_or_x0020_opinion_x0020_entryC_WebSection xmlns="94cc8053-8d8c-49ea-856f-1648b6275459">Publication</C_Resource_x0020_or_x0020_opinion_x0020_entryC_WebSection>
    <C_Resource_x0020_or_x0020_opinion_x0020_entryTitle_x002c__x0020_series_x0020_0 xmlns="94cc8053-8d8c-49ea-856f-1648b6275459">Protracted displacement: uncertain paths to self-reliance in exile - HPG Commissioned Reports - Research reports and studies</C_Resource_x0020_or_x0020_opinion_x0020_entryTitle_x002c__x0020_series_x0020_0>
    <C_Resource_x0020_or_x0020_opinion_x0020_entryAuthor_x0028_s_x0029_ xmlns="94cc8053-8d8c-49ea-856f-1648b6275459">Nicholas Crawford, John Cosgrave, Simone Haysom and Nadine Walicki</C_Resource_x0020_or_x0020_opinion_x0020_entryAuthor_x0028_s_x0029_>
  </documentManagement>
</p:properties>
</file>

<file path=customXml/itemProps1.xml><?xml version="1.0" encoding="utf-8"?>
<ds:datastoreItem xmlns:ds="http://schemas.openxmlformats.org/officeDocument/2006/customXml" ds:itemID="{59DD9B75-4BE6-4A90-949D-D2101380189F}"/>
</file>

<file path=customXml/itemProps2.xml><?xml version="1.0" encoding="utf-8"?>
<ds:datastoreItem xmlns:ds="http://schemas.openxmlformats.org/officeDocument/2006/customXml" ds:itemID="{F5D74DF9-177C-4938-83F5-E069520D8D16}"/>
</file>

<file path=customXml/itemProps3.xml><?xml version="1.0" encoding="utf-8"?>
<ds:datastoreItem xmlns:ds="http://schemas.openxmlformats.org/officeDocument/2006/customXml" ds:itemID="{2BEA7053-6D7F-4FA4-B5D8-7EA2CDCD5FA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54</vt:i4>
      </vt:variant>
    </vt:vector>
  </HeadingPairs>
  <TitlesOfParts>
    <vt:vector size="55" baseType="lpstr">
      <vt:lpstr>Extended summary</vt:lpstr>
      <vt:lpstr>'Extended summary'!AllRefs</vt:lpstr>
      <vt:lpstr>'Extended summary'!AllRefsref</vt:lpstr>
      <vt:lpstr>Classed_frigile_by</vt:lpstr>
      <vt:lpstr>CO_All_disp</vt:lpstr>
      <vt:lpstr>CO_AS</vt:lpstr>
      <vt:lpstr>CO_disp_as_refs</vt:lpstr>
      <vt:lpstr>CO_Disp_per_mn</vt:lpstr>
      <vt:lpstr>CO_Disp_Prop</vt:lpstr>
      <vt:lpstr>CO_Disp_scale</vt:lpstr>
      <vt:lpstr>CO_from_countries</vt:lpstr>
      <vt:lpstr>CO_Mac_duration</vt:lpstr>
      <vt:lpstr>CO_protracted_refs</vt:lpstr>
      <vt:lpstr>CO_Refs_as_seekers</vt:lpstr>
      <vt:lpstr>CO_Refs_Xborder</vt:lpstr>
      <vt:lpstr>CO_Refu</vt:lpstr>
      <vt:lpstr>CR_All_disp</vt:lpstr>
      <vt:lpstr>CR_AS</vt:lpstr>
      <vt:lpstr>CR_disp_as_refs</vt:lpstr>
      <vt:lpstr>CR_Disp_per_mn</vt:lpstr>
      <vt:lpstr>CR_Disp_Prop</vt:lpstr>
      <vt:lpstr>CR_Disp_scale</vt:lpstr>
      <vt:lpstr>CR_Focus_Disp</vt:lpstr>
      <vt:lpstr>CR_Focus_trend</vt:lpstr>
      <vt:lpstr>CR_from_countries</vt:lpstr>
      <vt:lpstr>CR_HA_Spend</vt:lpstr>
      <vt:lpstr>CR_HCR_Spend</vt:lpstr>
      <vt:lpstr>CR_HCRRefs</vt:lpstr>
      <vt:lpstr>CR_Int_Focus</vt:lpstr>
      <vt:lpstr>CR_Prop_Protracted</vt:lpstr>
      <vt:lpstr>CR_Prop_Refs_camps</vt:lpstr>
      <vt:lpstr>CR_Prop_Refs_Ind_acc</vt:lpstr>
      <vt:lpstr>CR_Prop_Refs_rural</vt:lpstr>
      <vt:lpstr>CR_Prop_refs_Unknown_acc</vt:lpstr>
      <vt:lpstr>CR_Prop_Refs_unknown_loc</vt:lpstr>
      <vt:lpstr>CR_Prop_Refs_urban</vt:lpstr>
      <vt:lpstr>CR_protracted_refs</vt:lpstr>
      <vt:lpstr>CR_Refs_as_seekers</vt:lpstr>
      <vt:lpstr>CR_Refs_Xborder</vt:lpstr>
      <vt:lpstr>CR_Refu</vt:lpstr>
      <vt:lpstr>CR_WFP_Spend</vt:lpstr>
      <vt:lpstr>DataNames</vt:lpstr>
      <vt:lpstr>Datatitles</vt:lpstr>
      <vt:lpstr>ExpSumData</vt:lpstr>
      <vt:lpstr>FSI_Class</vt:lpstr>
      <vt:lpstr>'Extended summary'!HCRREFS</vt:lpstr>
      <vt:lpstr>IDPs</vt:lpstr>
      <vt:lpstr>Name</vt:lpstr>
      <vt:lpstr>Popn</vt:lpstr>
      <vt:lpstr>'Extended summary'!Region</vt:lpstr>
      <vt:lpstr>'Extended summary'!s_FSI</vt:lpstr>
      <vt:lpstr>'Extended summary'!S_TotDispFm</vt:lpstr>
      <vt:lpstr>'Extended summary'!s_TotDispTo</vt:lpstr>
      <vt:lpstr>'Extended summary'!SummaryData</vt:lpstr>
      <vt:lpstr>WB_Income_Class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Protracted displacement - Annex 1 - data</dc:title>
  <dc:creator>John Cosgrave</dc:creator>
  <cp:lastModifiedBy>Tania Cheung</cp:lastModifiedBy>
  <dcterms:created xsi:type="dcterms:W3CDTF">2015-07-24T15:42:15Z</dcterms:created>
  <dcterms:modified xsi:type="dcterms:W3CDTF">2015-09-25T16:53:49Z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0x010100A905DC7642379B4E930CB9F746B2B8C3</vt:lpwstr>
  </property>
</Properties>
</file>