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Argentina\FINAL for web\"/>
    </mc:Choice>
  </mc:AlternateContent>
  <bookViews>
    <workbookView xWindow="0" yWindow="0" windowWidth="20160" windowHeight="8475" tabRatio="500"/>
  </bookViews>
  <sheets>
    <sheet name="Overview" sheetId="8" r:id="rId1"/>
    <sheet name="National Subsidies" sheetId="1" r:id="rId2"/>
    <sheet name="SOE Investment" sheetId="2" r:id="rId3"/>
    <sheet name="PF_Summary" sheetId="3" r:id="rId4"/>
    <sheet name="PF_Domestic_Full" sheetId="5" r:id="rId5"/>
    <sheet name="PF_International_Full" sheetId="6" r:id="rId6"/>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5" i="1" l="1"/>
  <c r="G22" i="1" s="1"/>
  <c r="G6" i="1"/>
  <c r="G7" i="1"/>
  <c r="G8" i="1"/>
  <c r="G9" i="1"/>
  <c r="H7" i="5"/>
  <c r="H8" i="5" s="1"/>
  <c r="H6" i="3"/>
  <c r="H7" i="3" s="1"/>
  <c r="E9" i="3"/>
  <c r="E10" i="3" s="1"/>
  <c r="E12" i="3" s="1"/>
  <c r="G9" i="3"/>
  <c r="H9" i="3"/>
  <c r="H10" i="3" s="1"/>
  <c r="C10" i="3"/>
  <c r="D10" i="3"/>
  <c r="F10" i="3"/>
  <c r="G10" i="3"/>
  <c r="B10" i="3"/>
  <c r="B12" i="3" s="1"/>
  <c r="C7" i="3"/>
  <c r="D7" i="3"/>
  <c r="D12" i="3" s="1"/>
  <c r="E7" i="3"/>
  <c r="F7" i="3"/>
  <c r="F12" i="3" s="1"/>
  <c r="G7" i="3"/>
  <c r="G12" i="3" s="1"/>
  <c r="B7" i="3"/>
  <c r="C12" i="3"/>
  <c r="G6" i="2"/>
  <c r="G5" i="2"/>
  <c r="H12" i="3" l="1"/>
  <c r="G9" i="2"/>
</calcChain>
</file>

<file path=xl/sharedStrings.xml><?xml version="1.0" encoding="utf-8"?>
<sst xmlns="http://schemas.openxmlformats.org/spreadsheetml/2006/main" count="212" uniqueCount="134">
  <si>
    <t>Annual avg. fossil fuel finance</t>
  </si>
  <si>
    <t>Totals 2013/2014</t>
  </si>
  <si>
    <t>Name of SOE</t>
  </si>
  <si>
    <t>Project / Investment</t>
  </si>
  <si>
    <t xml:space="preserve">Value </t>
  </si>
  <si>
    <t xml:space="preserve">Year </t>
  </si>
  <si>
    <t>(if available for 2013 and 14 separate columns)</t>
  </si>
  <si>
    <t>Investment</t>
  </si>
  <si>
    <t>oil and gas</t>
  </si>
  <si>
    <t>Annualised Average Value ($ million)</t>
  </si>
  <si>
    <t>Compensation for expropriation of YPF</t>
  </si>
  <si>
    <t xml:space="preserve">Petroleo Plus programme </t>
  </si>
  <si>
    <t>Direct spending</t>
  </si>
  <si>
    <t>Production</t>
  </si>
  <si>
    <t>Exploration and production</t>
  </si>
  <si>
    <t>Exemption from export duties for oil produced from specific fields by companies surpassing investment threshold</t>
  </si>
  <si>
    <t>Tax exemption</t>
  </si>
  <si>
    <t xml:space="preserve">Estimated annual average amount, million USD </t>
  </si>
  <si>
    <t>Limiting royalties (12% for initial contracts, 18% for extentions)</t>
  </si>
  <si>
    <t>Royalty discounts for 'pilot projects'</t>
  </si>
  <si>
    <t>Accelerated amortisation of new assets used in exploration activities</t>
  </si>
  <si>
    <t>Exemptions from personal asset tax for new assets used in exploration activities</t>
  </si>
  <si>
    <t>Exemption from import duties for new assets used in exploration activities</t>
  </si>
  <si>
    <t>Fixed tax rates during period of contract</t>
  </si>
  <si>
    <t>Tax stability</t>
  </si>
  <si>
    <t>Exploration</t>
  </si>
  <si>
    <t>Gas</t>
  </si>
  <si>
    <t>Electricity</t>
  </si>
  <si>
    <t>Generation</t>
  </si>
  <si>
    <t>http://www.oetec.org/informes/sectorelectrico200114.pdf</t>
  </si>
  <si>
    <t>http://www.bloomberg.com/news/articles/2015-08-25/oil-at-77-argentina-marches-to-a-different-drummer</t>
  </si>
  <si>
    <t>http://www.bloomberg.com/news/articles/2015-07-13/argentina-plans-up-to-784-3-million-in-bonds-for-oil-companies</t>
  </si>
  <si>
    <t>YPF</t>
  </si>
  <si>
    <t>http://www.energylegalblog.com/archives/2015/01/16/5924</t>
  </si>
  <si>
    <t>https://www.andrewskurth.com/pressroom-publications-1156.html</t>
  </si>
  <si>
    <t>http://www.ey.com/Publication/vwLUAssets/EY-2015-Global-oil-and-gas-tax-guide/$FILE/EY-2015-Global-oil-and-gas-tax-guide.pdf</t>
  </si>
  <si>
    <t>http://uk.practicallaw.com/3-525-1317?source=relatedcontent#a658168</t>
  </si>
  <si>
    <t>http://www.infoleg.gob.ar/infolegInternet/anexos/240000-244999/244903/norma.htm</t>
  </si>
  <si>
    <t>Argentina</t>
  </si>
  <si>
    <t>Total Annual Average National Subsidies 2013/14</t>
  </si>
  <si>
    <t>Gas Plus</t>
  </si>
  <si>
    <t>Refinacion Plus</t>
  </si>
  <si>
    <t>Price support</t>
  </si>
  <si>
    <t>Backstop to low oil prices (Program to stimulate oil production)</t>
  </si>
  <si>
    <t>Program to stimulate the injection of extra gas</t>
  </si>
  <si>
    <t>http://www.mecon.gov.ar/hacienda/cgn/cuenta/2014/tomoii/jur50.htm and http://www.mecon.gov.ar/hacienda/cgn/cuenta/2013/tomoii/jur50.htm</t>
  </si>
  <si>
    <t>Construction of gas pipelines</t>
  </si>
  <si>
    <t>Direct Spending</t>
  </si>
  <si>
    <t>Distribution</t>
  </si>
  <si>
    <t>http://www.mecon.gov.ar/hacienda/cgn/cuenta/2013/tomoii/jur56.htm and http://www.mecon.gov.ar/hacienda/cgn/cuenta/2014/tomoii/jur56.htm</t>
  </si>
  <si>
    <t>Payments to YCRT coal mine</t>
  </si>
  <si>
    <t>Construction of coal-fired power plant at YCRT</t>
  </si>
  <si>
    <t>Long-term Investments in FF power plant</t>
  </si>
  <si>
    <t>All fossil fuel production activities</t>
  </si>
  <si>
    <t xml:space="preserve">Arelovich, S. et al. (2015) Frack Inc. Tensión entre lo estatal, lo público, lo privado, y el futuro electrico. Taller Ecologista. Rosario. Available from: http://taller.org.ar/ </t>
  </si>
  <si>
    <t>Subsidy</t>
  </si>
  <si>
    <t>Subsidy type</t>
  </si>
  <si>
    <t>Targeted energy source</t>
  </si>
  <si>
    <t>2013 estimate</t>
  </si>
  <si>
    <t>2014 estimate</t>
  </si>
  <si>
    <t>Stage:</t>
  </si>
  <si>
    <t>Institution name</t>
  </si>
  <si>
    <t>Domestic</t>
  </si>
  <si>
    <t>International</t>
  </si>
  <si>
    <t>Project</t>
  </si>
  <si>
    <t>Description</t>
  </si>
  <si>
    <t>Fossil Fuel Sector</t>
  </si>
  <si>
    <t>Value</t>
  </si>
  <si>
    <t>Period</t>
  </si>
  <si>
    <t>Recipient Country</t>
  </si>
  <si>
    <t>PF Institution</t>
  </si>
  <si>
    <t>Source</t>
  </si>
  <si>
    <t>Source:</t>
  </si>
  <si>
    <t>no data</t>
  </si>
  <si>
    <t>Oil and gas</t>
  </si>
  <si>
    <t>not quantifiable</t>
  </si>
  <si>
    <t>Total</t>
  </si>
  <si>
    <t>Upstream/downstream</t>
  </si>
  <si>
    <t>Stage</t>
    <phoneticPr fontId="3" type="noConversion"/>
  </si>
  <si>
    <t>Source</t>
    <phoneticPr fontId="3" type="noConversion"/>
  </si>
  <si>
    <t>Oil</t>
  </si>
  <si>
    <t>Upstream Coal</t>
  </si>
  <si>
    <t>Downstream Coal</t>
  </si>
  <si>
    <t xml:space="preserve">Upstream Oil &amp; Gas </t>
  </si>
  <si>
    <t xml:space="preserve">Downstream Oil &amp; Gas </t>
  </si>
  <si>
    <t xml:space="preserve">Total fossil fuel finance 2013 &amp; 2014 </t>
  </si>
  <si>
    <t>http://www.mecon.gov.ar/hacienda/cgn/cuenta/2013/tomoi/02intro.htm and http://www.mecon.gov.ar/hacienda/cgn/cuenta/2014/tomoi/02intro.htm</t>
  </si>
  <si>
    <t>Government bond</t>
  </si>
  <si>
    <t>capital expenditure (not included as cannot be distinguished from NS)</t>
  </si>
  <si>
    <t>Ministry of Economy and Finances</t>
  </si>
  <si>
    <t>Fondo Argentino de Hidrocarburos</t>
  </si>
  <si>
    <t>National hydrocarbon fund that SOEs can draw on</t>
  </si>
  <si>
    <t>upstream</t>
  </si>
  <si>
    <t>exploration, extraction</t>
  </si>
  <si>
    <t>http://www.mecon.gov.ar/hacienda/cgn/cuenta/2013/tomoii/jur56.htm</t>
  </si>
  <si>
    <t>Construction of gas trunk lines and 2 fossil fuel power plants</t>
  </si>
  <si>
    <t>gas</t>
  </si>
  <si>
    <t>downstream</t>
  </si>
  <si>
    <t>transmission, generation</t>
  </si>
  <si>
    <t>Ministry of Federal Planning, Public Investment and Services</t>
  </si>
  <si>
    <t>http://www.mecon.gov.ar/hacienda/cgn/cuenta/2014/tomoii/jur56.htm</t>
  </si>
  <si>
    <t>Annual Average</t>
  </si>
  <si>
    <t>Total 2013-2014</t>
  </si>
  <si>
    <t>Multiple or undisclosed FF</t>
  </si>
  <si>
    <t>National subsidies</t>
  </si>
  <si>
    <t>SOE investment</t>
  </si>
  <si>
    <t>Public finance international (full) (USD  - except where otherwise indicated)</t>
  </si>
  <si>
    <t>Public finance domestic (full) (USD  - except where otherwise indicated)</t>
  </si>
  <si>
    <r>
      <t>Public finance summary (USD</t>
    </r>
    <r>
      <rPr>
        <b/>
        <sz val="10"/>
        <color indexed="62"/>
        <rFont val="Arial"/>
        <family val="2"/>
      </rPr>
      <t xml:space="preserve"> million</t>
    </r>
    <r>
      <rPr>
        <b/>
        <sz val="10"/>
        <color rgb="FF4F81BD"/>
        <rFont val="Arial"/>
        <family val="2"/>
      </rPr>
      <t xml:space="preserve"> - except where otherwise indicated)</t>
    </r>
  </si>
  <si>
    <r>
      <t xml:space="preserve">0 </t>
    </r>
    <r>
      <rPr>
        <sz val="10"/>
        <color indexed="8"/>
        <rFont val="Arial"/>
        <family val="2"/>
      </rPr>
      <t>(payment deferred to 2015)</t>
    </r>
  </si>
  <si>
    <t>SOE Investment (USD million  - except where otherwise indicated)</t>
  </si>
  <si>
    <r>
      <t>National subsidies (</t>
    </r>
    <r>
      <rPr>
        <b/>
        <sz val="10"/>
        <color indexed="62"/>
        <rFont val="Arial"/>
        <family val="2"/>
      </rPr>
      <t xml:space="preserve">million </t>
    </r>
    <r>
      <rPr>
        <b/>
        <sz val="10"/>
        <color rgb="FF4F81BD"/>
        <rFont val="Arial"/>
        <family val="2"/>
      </rPr>
      <t>USD  - except where otherwise indicated)</t>
    </r>
  </si>
  <si>
    <t>Yacimientos Carboníferos Río Turbio</t>
  </si>
  <si>
    <t>Rio Turbio Coal Mine</t>
  </si>
  <si>
    <t>Coal</t>
  </si>
  <si>
    <t>ENARSA</t>
  </si>
  <si>
    <t>O&amp;G exploration, production and distribution</t>
  </si>
  <si>
    <t>http://www.bloomberg.com/news/2014-04-24/argentine-congress-approves-5-billion-payment-to-repsol-for-ypf.html</t>
  </si>
  <si>
    <t>http://infoleg.mecon.gov.ar/infolegInternet/anexos/210000-214999/211069/norma.htm</t>
  </si>
  <si>
    <t>The Banco de Inversión y Comercio Exterior (BICE) makes medium- and long-term investment and provides export finance to domestic companies. The only data found reported that in 2013 and 2014, $8.3 million and $9.9 million, respectively, went to ‘Gas/Oil/ Plást’ (plastics), but because there is no data for the fossil fuel component, it is not included in the totals. (http://www.bice.com.ar/bice_en/uploaded/pdf/AnnualReport2013.pdf, http://www.bice.com.ar/bice_en/uploaded/pdf/AnnualReport2013.pdf)</t>
    <phoneticPr fontId="13" type="noConversion"/>
  </si>
  <si>
    <t>The authors welcome feedback on the full report, on the country study, and on this data sheet to improve the accuracy and transparency of information on G20 government support to fossil fuel production.</t>
  </si>
  <si>
    <t>Contents:</t>
  </si>
  <si>
    <t>Public finance (summary)</t>
  </si>
  <si>
    <t>Public finance (domestic - full)</t>
  </si>
  <si>
    <t>Public finance (international - full)</t>
  </si>
  <si>
    <t>na</t>
  </si>
  <si>
    <t>Subtotal domestic</t>
    <phoneticPr fontId="13" type="noConversion"/>
  </si>
  <si>
    <t>Multilateral development bank shares</t>
    <phoneticPr fontId="13" type="noConversion"/>
  </si>
  <si>
    <t>Subtotal international</t>
    <phoneticPr fontId="13" type="noConversion"/>
  </si>
  <si>
    <t>G20 SUBSIDIES FOR OIL, GAS AND COAL PRODUCTION: ARGENTINA</t>
  </si>
  <si>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</si>
  <si>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Read the Argentina country study: http://www.odi.org/publications/9698-g20-subsidies-oil-gas-coal-production-argentina</t>
  </si>
  <si>
    <t xml:space="preserve">Read the full report: http://odi.org/empty-promises  </t>
  </si>
  <si>
    <r>
      <t xml:space="preserve">This data sheet is a background paper to the report </t>
    </r>
    <r>
      <rPr>
        <i/>
        <sz val="10"/>
        <color indexed="8"/>
        <rFont val="Arial"/>
        <family val="2"/>
      </rPr>
      <t>Empty promises: G20 subsidies to oil, gas and coal production</t>
    </r>
    <r>
      <rPr>
        <sz val="10"/>
        <color indexed="8"/>
        <rFont val="Arial"/>
        <family val="2"/>
      </rPr>
      <t xml:space="preserve"> by Oil Change International (OCI) and the Overseas Development Institute (ODI). It builds on the research completed for the report </t>
    </r>
    <r>
      <rPr>
        <i/>
        <sz val="10"/>
        <color indexed="8"/>
        <rFont val="Arial"/>
        <family val="2"/>
      </rPr>
      <t>The fossil fuel bailout: G20 subsidies to oil, gas and coal exploration</t>
    </r>
    <r>
      <rPr>
        <sz val="10"/>
        <color indexed="8"/>
        <rFont val="Arial"/>
        <family val="2"/>
      </rPr>
      <t>, published in 2014.</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</si>
</sst>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u/>
      <sz val="12"/>
      <color theme="10"/>
      <name val="Calibri"/>
      <family val="2"/>
      <scheme val="minor"/>
    </font>
    <font>
      <u/>
      <sz val="12"/>
      <color theme="11"/>
      <name val="Calibri"/>
      <family val="2"/>
      <scheme val="minor"/>
    </font>
    <font>
      <sz val="11"/>
      <color indexed="8"/>
      <name val="Cambria"/>
      <family val="1"/>
    </font>
    <font>
      <sz val="10"/>
      <color indexed="8"/>
      <name val="Arial"/>
      <family val="2"/>
    </font>
    <font>
      <b/>
      <sz val="10"/>
      <color indexed="8"/>
      <name val="Arial"/>
      <family val="2"/>
    </font>
    <font>
      <sz val="10"/>
      <color indexed="8"/>
      <name val="Arial"/>
      <family val="2"/>
    </font>
    <font>
      <b/>
      <sz val="10"/>
      <color indexed="8"/>
      <name val="Arial"/>
      <family val="2"/>
    </font>
    <font>
      <b/>
      <sz val="10"/>
      <color indexed="8"/>
      <name val="Arial"/>
      <family val="2"/>
    </font>
    <font>
      <u/>
      <sz val="10"/>
      <color indexed="12"/>
      <name val="Arial"/>
      <family val="2"/>
    </font>
    <font>
      <sz val="10"/>
      <color indexed="8"/>
      <name val="Arial"/>
      <family val="2"/>
    </font>
    <font>
      <b/>
      <sz val="10"/>
      <color indexed="62"/>
      <name val="Arial"/>
      <family val="2"/>
    </font>
    <font>
      <b/>
      <sz val="10"/>
      <color rgb="FF4F81BD"/>
      <name val="Arial"/>
      <family val="2"/>
    </font>
    <font>
      <sz val="8"/>
      <name val="Verdana"/>
      <family val="2"/>
    </font>
    <font>
      <i/>
      <sz val="10"/>
      <color indexed="8"/>
      <name val="Arial"/>
      <family val="2"/>
    </font>
  </fonts>
  <fills count="4">
    <fill>
      <patternFill patternType="none"/>
    </fill>
    <fill>
      <patternFill patternType="gray125"/>
    </fill>
    <fill>
      <patternFill patternType="solid">
        <fgColor indexed="22"/>
        <bgColor indexed="64"/>
      </patternFill>
    </fill>
    <fill>
      <patternFill patternType="solid">
        <fgColor theme="9"/>
        <bgColor indexed="64"/>
      </patternFill>
    </fill>
  </fills>
  <borders count="2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91">
    <xf numFmtId="0" fontId="0" fillId="0" borderId="0" xfId="0"/>
    <xf numFmtId="0" fontId="7" fillId="0" borderId="0" xfId="0" applyFont="1" applyFill="1"/>
    <xf numFmtId="0" fontId="12" fillId="0" borderId="0" xfId="0" applyFont="1" applyFill="1" applyAlignment="1">
      <alignment vertical="center"/>
    </xf>
    <xf numFmtId="1" fontId="5" fillId="2" borderId="19" xfId="0" applyNumberFormat="1" applyFont="1" applyFill="1" applyBorder="1" applyAlignment="1">
      <alignment horizontal="right" vertical="center" wrapText="1"/>
    </xf>
    <xf numFmtId="1" fontId="5" fillId="0" borderId="19" xfId="0" applyNumberFormat="1" applyFont="1" applyBorder="1" applyAlignment="1">
      <alignment horizontal="right" vertical="center"/>
    </xf>
    <xf numFmtId="1" fontId="5" fillId="2" borderId="27" xfId="0" applyNumberFormat="1" applyFont="1" applyFill="1" applyBorder="1" applyAlignment="1">
      <alignment horizontal="right" vertical="center" wrapText="1"/>
    </xf>
    <xf numFmtId="1" fontId="5" fillId="2" borderId="23" xfId="0" applyNumberFormat="1" applyFont="1" applyFill="1" applyBorder="1" applyAlignment="1">
      <alignment horizontal="right" vertical="center" wrapText="1"/>
    </xf>
    <xf numFmtId="1" fontId="5" fillId="2" borderId="18" xfId="0" applyNumberFormat="1" applyFont="1" applyFill="1" applyBorder="1" applyAlignment="1">
      <alignment horizontal="right" vertical="center" wrapText="1"/>
    </xf>
    <xf numFmtId="0" fontId="5" fillId="0" borderId="18" xfId="0" applyFont="1" applyBorder="1" applyAlignment="1">
      <alignment horizontal="right" vertical="center"/>
    </xf>
    <xf numFmtId="1" fontId="5" fillId="0" borderId="18" xfId="0" applyNumberFormat="1" applyFont="1" applyBorder="1" applyAlignment="1">
      <alignment horizontal="right" vertical="center"/>
    </xf>
    <xf numFmtId="0" fontId="5" fillId="2" borderId="18" xfId="0" applyFont="1" applyFill="1" applyBorder="1" applyAlignment="1">
      <alignment horizontal="right" vertical="center" wrapText="1"/>
    </xf>
    <xf numFmtId="1" fontId="5" fillId="0" borderId="19" xfId="0" applyNumberFormat="1" applyFont="1" applyBorder="1" applyAlignment="1">
      <alignment horizontal="right" vertical="center" wrapText="1"/>
    </xf>
    <xf numFmtId="0" fontId="5" fillId="0" borderId="19" xfId="0" applyFont="1" applyBorder="1" applyAlignment="1">
      <alignment horizontal="right" vertical="center" wrapText="1"/>
    </xf>
    <xf numFmtId="0" fontId="5" fillId="0" borderId="18" xfId="0" applyFont="1" applyBorder="1" applyAlignment="1">
      <alignment horizontal="right" vertical="center" wrapText="1"/>
    </xf>
    <xf numFmtId="0" fontId="5" fillId="2" borderId="22"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4" fillId="0" borderId="24" xfId="0" applyFont="1" applyBorder="1" applyAlignment="1">
      <alignment horizontal="left" vertical="center"/>
    </xf>
    <xf numFmtId="0" fontId="4" fillId="0" borderId="17" xfId="0" applyFont="1" applyBorder="1" applyAlignment="1">
      <alignment horizontal="left" vertical="center"/>
    </xf>
    <xf numFmtId="0" fontId="5" fillId="2" borderId="17"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0" xfId="0" applyFont="1"/>
    <xf numFmtId="0" fontId="7" fillId="0" borderId="0" xfId="0" applyFont="1"/>
    <xf numFmtId="0" fontId="4" fillId="0" borderId="0" xfId="0" applyFont="1" applyAlignment="1">
      <alignment wrapText="1"/>
    </xf>
    <xf numFmtId="0" fontId="9" fillId="0" borderId="0" xfId="1" applyFont="1"/>
    <xf numFmtId="0" fontId="4" fillId="0" borderId="0" xfId="0" applyFont="1" applyAlignment="1">
      <alignment horizontal="left"/>
    </xf>
    <xf numFmtId="0" fontId="8" fillId="0" borderId="1" xfId="0" applyFont="1" applyBorder="1" applyAlignment="1">
      <alignment horizontal="left" vertical="center"/>
    </xf>
    <xf numFmtId="0" fontId="8" fillId="0" borderId="4" xfId="0" applyFont="1" applyBorder="1" applyAlignment="1">
      <alignment horizontal="left" vertical="center"/>
    </xf>
    <xf numFmtId="0" fontId="9" fillId="0" borderId="0" xfId="1" applyFont="1" applyBorder="1" applyAlignment="1">
      <alignment horizontal="left" vertical="center"/>
    </xf>
    <xf numFmtId="0" fontId="10" fillId="0" borderId="0" xfId="0" applyFont="1" applyBorder="1" applyAlignment="1">
      <alignment horizontal="left" vertical="center"/>
    </xf>
    <xf numFmtId="0" fontId="4" fillId="0" borderId="0" xfId="0" applyFont="1" applyFill="1" applyAlignment="1">
      <alignment horizontal="left"/>
    </xf>
    <xf numFmtId="0" fontId="10" fillId="0" borderId="0" xfId="0" applyFont="1"/>
    <xf numFmtId="0" fontId="4" fillId="0" borderId="0" xfId="0" applyFont="1" applyAlignment="1">
      <alignment vertical="center"/>
    </xf>
    <xf numFmtId="0" fontId="9" fillId="0" borderId="0" xfId="1" applyFont="1" applyAlignment="1">
      <alignment vertical="center"/>
    </xf>
    <xf numFmtId="0" fontId="12" fillId="0" borderId="0" xfId="0" applyFont="1" applyAlignment="1"/>
    <xf numFmtId="0" fontId="12" fillId="0" borderId="0" xfId="0" applyFont="1" applyAlignment="1">
      <alignment vertical="center"/>
    </xf>
    <xf numFmtId="0" fontId="4" fillId="0" borderId="3" xfId="0" applyFont="1" applyBorder="1" applyAlignment="1">
      <alignment vertical="center" wrapText="1"/>
    </xf>
    <xf numFmtId="0" fontId="4" fillId="0" borderId="5" xfId="0" applyFont="1" applyBorder="1" applyAlignment="1">
      <alignment vertical="center" wrapText="1"/>
    </xf>
    <xf numFmtId="0" fontId="6" fillId="0" borderId="5" xfId="0" applyFont="1" applyBorder="1" applyAlignment="1">
      <alignment vertical="center" wrapText="1"/>
    </xf>
    <xf numFmtId="0" fontId="6" fillId="0" borderId="5" xfId="0" applyFont="1" applyBorder="1" applyAlignment="1">
      <alignment horizontal="justify" vertical="center" wrapText="1"/>
    </xf>
    <xf numFmtId="0" fontId="9" fillId="0" borderId="5" xfId="1" applyFont="1" applyBorder="1" applyAlignment="1">
      <alignment horizontal="center" vertical="center" wrapText="1"/>
    </xf>
    <xf numFmtId="0" fontId="9" fillId="0" borderId="5" xfId="1" applyFont="1" applyBorder="1" applyAlignment="1">
      <alignment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4" xfId="0" applyFont="1" applyBorder="1"/>
    <xf numFmtId="0" fontId="4" fillId="0" borderId="20" xfId="0" applyFont="1" applyBorder="1"/>
    <xf numFmtId="0" fontId="4" fillId="0" borderId="10" xfId="0" applyFont="1" applyBorder="1" applyAlignment="1">
      <alignment vertical="center" wrapText="1"/>
    </xf>
    <xf numFmtId="0" fontId="4" fillId="0" borderId="21" xfId="0" applyFont="1" applyBorder="1"/>
    <xf numFmtId="3" fontId="4" fillId="0" borderId="15" xfId="0" applyNumberFormat="1" applyFont="1" applyBorder="1"/>
    <xf numFmtId="0" fontId="4" fillId="0" borderId="15" xfId="0" applyFont="1" applyBorder="1"/>
    <xf numFmtId="0" fontId="4" fillId="0" borderId="18" xfId="0" applyFont="1" applyBorder="1"/>
    <xf numFmtId="3" fontId="4" fillId="0" borderId="18" xfId="0" applyNumberFormat="1" applyFont="1" applyBorder="1"/>
    <xf numFmtId="0" fontId="4" fillId="0" borderId="17" xfId="0" applyFont="1" applyBorder="1"/>
    <xf numFmtId="0" fontId="4" fillId="0" borderId="10" xfId="0" applyFont="1" applyBorder="1"/>
    <xf numFmtId="3" fontId="4" fillId="0" borderId="10" xfId="0" applyNumberFormat="1" applyFont="1" applyBorder="1"/>
    <xf numFmtId="0" fontId="9" fillId="0" borderId="16" xfId="1" applyFont="1" applyBorder="1" applyAlignment="1">
      <alignment wrapText="1"/>
    </xf>
    <xf numFmtId="0" fontId="5" fillId="0" borderId="19" xfId="0" applyFont="1" applyBorder="1" applyAlignment="1">
      <alignment vertical="center" wrapText="1"/>
    </xf>
    <xf numFmtId="0" fontId="5" fillId="0" borderId="11" xfId="0" applyFont="1" applyBorder="1" applyAlignment="1">
      <alignment vertical="center" wrapText="1"/>
    </xf>
    <xf numFmtId="0" fontId="7" fillId="0" borderId="9" xfId="0" applyFont="1" applyFill="1" applyBorder="1"/>
    <xf numFmtId="3" fontId="7" fillId="0" borderId="10" xfId="0" applyNumberFormat="1" applyFont="1" applyBorder="1"/>
    <xf numFmtId="0" fontId="4" fillId="0" borderId="18" xfId="0" applyFont="1" applyBorder="1" applyAlignment="1">
      <alignment wrapText="1"/>
    </xf>
    <xf numFmtId="0" fontId="4" fillId="0" borderId="15" xfId="0" applyFont="1" applyBorder="1" applyAlignment="1">
      <alignment wrapText="1"/>
    </xf>
    <xf numFmtId="0" fontId="12" fillId="0" borderId="0" xfId="0" applyFont="1" applyBorder="1" applyAlignment="1">
      <alignment horizontal="left" vertical="center"/>
    </xf>
    <xf numFmtId="0" fontId="10" fillId="0" borderId="0" xfId="0" applyFont="1" applyAlignment="1">
      <alignment horizontal="justify" vertical="center"/>
    </xf>
    <xf numFmtId="0" fontId="8" fillId="0" borderId="0" xfId="0" applyFont="1" applyAlignment="1">
      <alignment horizontal="justify" vertical="center"/>
    </xf>
    <xf numFmtId="0" fontId="1" fillId="0" borderId="0" xfId="1" applyFill="1" applyBorder="1" applyAlignment="1">
      <alignment horizontal="justify" vertical="center"/>
    </xf>
    <xf numFmtId="0" fontId="7" fillId="0" borderId="2" xfId="0" applyFont="1" applyBorder="1" applyAlignment="1">
      <alignment vertical="center" wrapText="1"/>
    </xf>
    <xf numFmtId="0" fontId="7" fillId="0" borderId="3" xfId="0" applyFont="1" applyBorder="1" applyAlignment="1">
      <alignment vertical="center" wrapText="1"/>
    </xf>
    <xf numFmtId="3" fontId="5" fillId="0" borderId="5" xfId="0" applyNumberFormat="1" applyFont="1" applyBorder="1" applyAlignment="1">
      <alignment vertical="center" wrapText="1"/>
    </xf>
    <xf numFmtId="0" fontId="5" fillId="3" borderId="0" xfId="0" applyFont="1" applyFill="1" applyAlignment="1">
      <alignment vertical="center"/>
    </xf>
    <xf numFmtId="0" fontId="4" fillId="0" borderId="0" xfId="0" applyFont="1" applyAlignment="1">
      <alignment horizontal="justify" vertical="center"/>
    </xf>
    <xf numFmtId="0" fontId="1" fillId="0" borderId="0" xfId="3"/>
    <xf numFmtId="0" fontId="1" fillId="0" borderId="0" xfId="3" applyAlignment="1">
      <alignment horizontal="justify" vertical="center"/>
    </xf>
    <xf numFmtId="0" fontId="1" fillId="0" borderId="0" xfId="3" applyFill="1" applyBorder="1" applyAlignment="1">
      <alignment horizontal="justify"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12" fillId="0" borderId="0" xfId="0" applyFont="1" applyBorder="1" applyAlignment="1">
      <alignment horizontal="left"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di.org/publications/9698-g20-subsidies-oil-gas-coal-production-argentina" TargetMode="External"/><Relationship Id="rId1" Type="http://schemas.openxmlformats.org/officeDocument/2006/relationships/hyperlink" Target="http://www.odi.org/empty-promis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energylegalblog.com/archives/2015/01/16/5924" TargetMode="External"/><Relationship Id="rId3" Type="http://schemas.openxmlformats.org/officeDocument/2006/relationships/hyperlink" Target="http://www.energylegalblog.com/archives/2015/01/16/5924" TargetMode="External"/><Relationship Id="rId7" Type="http://schemas.openxmlformats.org/officeDocument/2006/relationships/hyperlink" Target="http://uk.practicallaw.com/3-525-1317?source=relatedcontent" TargetMode="External"/><Relationship Id="rId12" Type="http://schemas.openxmlformats.org/officeDocument/2006/relationships/hyperlink" Target="http://www.bloomberg.com/news/articles/2015-07-13/argentina-plans-up-to-784-3-million-in-bonds-for-oil-companies" TargetMode="External"/><Relationship Id="rId2" Type="http://schemas.openxmlformats.org/officeDocument/2006/relationships/hyperlink" Target="http://www.energylegalblog.com/archives/2015/01/16/5924" TargetMode="External"/><Relationship Id="rId1" Type="http://schemas.openxmlformats.org/officeDocument/2006/relationships/hyperlink" Target="http://www.bloomberg.com/news/articles/2015-08-25/oil-at-77-argentina-marches-to-a-different-drummer" TargetMode="External"/><Relationship Id="rId6" Type="http://schemas.openxmlformats.org/officeDocument/2006/relationships/hyperlink" Target="http://uk.practicallaw.com/3-525-1317?source=relatedcontent" TargetMode="External"/><Relationship Id="rId11" Type="http://schemas.openxmlformats.org/officeDocument/2006/relationships/hyperlink" Target="http://www.bloomberg.com/news/articles/2015-08-25/oil-at-77-argentina-marches-to-a-different-drummer" TargetMode="External"/><Relationship Id="rId5" Type="http://schemas.openxmlformats.org/officeDocument/2006/relationships/hyperlink" Target="http://www.ey.com/Publication/vwLUAssets/EY-2015-Global-oil-and-gas-tax-guide/$FILE/EY-2015-Global-oil-and-gas-tax-guide.pdf" TargetMode="External"/><Relationship Id="rId10" Type="http://schemas.openxmlformats.org/officeDocument/2006/relationships/hyperlink" Target="http://www.oetec.org/informes/sectorelectrico200114.pdf" TargetMode="External"/><Relationship Id="rId4" Type="http://schemas.openxmlformats.org/officeDocument/2006/relationships/hyperlink" Target="https://www.andrewskurth.com/pressroom-publications-1156.html" TargetMode="External"/><Relationship Id="rId9" Type="http://schemas.openxmlformats.org/officeDocument/2006/relationships/hyperlink" Target="http://www.infoleg.gob.ar/infolegInternet/anexos/240000-244999/244903/norma.ht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bloomberg.com/news/2014-04-24/argentine-congress-approves-5-billion-payment-to-repsol-for-ypf.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mecon.gov.ar/hacienda/cgn/cuenta/2014/tomoii/jur56.htm" TargetMode="External"/><Relationship Id="rId2" Type="http://schemas.openxmlformats.org/officeDocument/2006/relationships/hyperlink" Target="http://www.mecon.gov.ar/hacienda/cgn/cuenta/2013/tomoii/jur56.htm" TargetMode="External"/><Relationship Id="rId1" Type="http://schemas.openxmlformats.org/officeDocument/2006/relationships/hyperlink" Target="http://infoleg.mecon.gov.ar/infolegInternet/anexos/210000-214999/211069/norm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abSelected="1" topLeftCell="B1" workbookViewId="0">
      <selection activeCell="B3" sqref="B3"/>
    </sheetView>
  </sheetViews>
  <sheetFormatPr defaultColWidth="8.75" defaultRowHeight="12.75" x14ac:dyDescent="0.2"/>
  <cols>
    <col min="1" max="1" width="8.75" style="31"/>
    <col min="2" max="2" width="112.75" style="31" customWidth="1"/>
    <col min="3" max="16384" width="8.75" style="31"/>
  </cols>
  <sheetData>
    <row r="1" spans="2:2" ht="36.75" customHeight="1" x14ac:dyDescent="0.2">
      <c r="B1" s="70" t="s">
        <v>129</v>
      </c>
    </row>
    <row r="3" spans="2:2" ht="38.25" x14ac:dyDescent="0.2">
      <c r="B3" s="71" t="s">
        <v>133</v>
      </c>
    </row>
    <row r="4" spans="2:2" ht="51" x14ac:dyDescent="0.2">
      <c r="B4" s="71" t="s">
        <v>130</v>
      </c>
    </row>
    <row r="5" spans="2:2" ht="25.5" x14ac:dyDescent="0.2">
      <c r="B5" s="64" t="s">
        <v>120</v>
      </c>
    </row>
    <row r="6" spans="2:2" x14ac:dyDescent="0.2">
      <c r="B6" s="64"/>
    </row>
    <row r="7" spans="2:2" ht="15.75" x14ac:dyDescent="0.25">
      <c r="B7" s="72" t="s">
        <v>132</v>
      </c>
    </row>
    <row r="8" spans="2:2" ht="15.75" x14ac:dyDescent="0.25">
      <c r="B8" s="72" t="s">
        <v>131</v>
      </c>
    </row>
    <row r="10" spans="2:2" x14ac:dyDescent="0.2">
      <c r="B10" s="65" t="s">
        <v>121</v>
      </c>
    </row>
    <row r="11" spans="2:2" ht="15.75" x14ac:dyDescent="0.2">
      <c r="B11" s="73" t="s">
        <v>104</v>
      </c>
    </row>
    <row r="12" spans="2:2" ht="15.75" x14ac:dyDescent="0.2">
      <c r="B12" s="74" t="s">
        <v>105</v>
      </c>
    </row>
    <row r="13" spans="2:2" ht="15.75" x14ac:dyDescent="0.2">
      <c r="B13" s="66" t="s">
        <v>122</v>
      </c>
    </row>
    <row r="14" spans="2:2" ht="15.75" x14ac:dyDescent="0.2">
      <c r="B14" s="66" t="s">
        <v>123</v>
      </c>
    </row>
    <row r="15" spans="2:2" ht="15.75" x14ac:dyDescent="0.2">
      <c r="B15" s="66" t="s">
        <v>124</v>
      </c>
    </row>
    <row r="16" spans="2:2" ht="15.75" x14ac:dyDescent="0.2">
      <c r="B16" s="66"/>
    </row>
  </sheetData>
  <phoneticPr fontId="13" type="noConversion"/>
  <hyperlinks>
    <hyperlink ref="B11" location="'National Subsidies'!A1" display="National subsidies"/>
    <hyperlink ref="B12" location="'SOE Investment'!A1" display="SOE investment"/>
    <hyperlink ref="B13" location="PF_Domestic_Full!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 right="0.7" top="0.75" bottom="0.75" header="0.3" footer="0.3"/>
  <pageSetup paperSize="9" orientation="portrait"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25" sqref="A25"/>
    </sheetView>
  </sheetViews>
  <sheetFormatPr defaultColWidth="11" defaultRowHeight="12.75" x14ac:dyDescent="0.2"/>
  <cols>
    <col min="1" max="1" width="36.75" style="21" customWidth="1"/>
    <col min="2" max="3" width="11" style="21"/>
    <col min="4" max="4" width="21.5" style="21" customWidth="1"/>
    <col min="5" max="6" width="15.75" style="21" customWidth="1"/>
    <col min="7" max="7" width="15.25" style="21" customWidth="1"/>
    <col min="8" max="8" width="59.75" style="21" customWidth="1"/>
    <col min="9" max="16384" width="11" style="21"/>
  </cols>
  <sheetData>
    <row r="1" spans="1:8" x14ac:dyDescent="0.2">
      <c r="A1" s="63" t="s">
        <v>111</v>
      </c>
    </row>
    <row r="2" spans="1:8" ht="13.5" thickBot="1" x14ac:dyDescent="0.25"/>
    <row r="3" spans="1:8" ht="38.25" x14ac:dyDescent="0.2">
      <c r="A3" s="75" t="s">
        <v>55</v>
      </c>
      <c r="B3" s="75" t="s">
        <v>56</v>
      </c>
      <c r="C3" s="75" t="s">
        <v>57</v>
      </c>
      <c r="D3" s="75" t="s">
        <v>60</v>
      </c>
      <c r="E3" s="75" t="s">
        <v>58</v>
      </c>
      <c r="F3" s="75" t="s">
        <v>59</v>
      </c>
      <c r="G3" s="67" t="s">
        <v>17</v>
      </c>
      <c r="H3" s="75" t="s">
        <v>71</v>
      </c>
    </row>
    <row r="4" spans="1:8" ht="13.5" thickBot="1" x14ac:dyDescent="0.25">
      <c r="A4" s="76"/>
      <c r="B4" s="76"/>
      <c r="C4" s="76"/>
      <c r="D4" s="76"/>
      <c r="E4" s="76"/>
      <c r="F4" s="76"/>
      <c r="G4" s="68"/>
      <c r="H4" s="77"/>
    </row>
    <row r="5" spans="1:8" ht="26.25" thickBot="1" x14ac:dyDescent="0.25">
      <c r="A5" s="36" t="s">
        <v>44</v>
      </c>
      <c r="B5" s="37" t="s">
        <v>42</v>
      </c>
      <c r="C5" s="37" t="s">
        <v>26</v>
      </c>
      <c r="D5" s="38" t="s">
        <v>13</v>
      </c>
      <c r="E5" s="38">
        <v>1093</v>
      </c>
      <c r="F5" s="39">
        <v>1335</v>
      </c>
      <c r="G5" s="38">
        <f>AVERAGE(E5:F5)</f>
        <v>1214</v>
      </c>
      <c r="H5" s="40" t="s">
        <v>45</v>
      </c>
    </row>
    <row r="6" spans="1:8" ht="26.25" thickBot="1" x14ac:dyDescent="0.25">
      <c r="A6" s="36" t="s">
        <v>50</v>
      </c>
      <c r="B6" s="37" t="s">
        <v>47</v>
      </c>
      <c r="C6" s="37" t="s">
        <v>114</v>
      </c>
      <c r="D6" s="38" t="s">
        <v>13</v>
      </c>
      <c r="E6" s="38">
        <v>439</v>
      </c>
      <c r="F6" s="39">
        <v>511</v>
      </c>
      <c r="G6" s="38">
        <f>AVERAGE(E6:F6)</f>
        <v>475</v>
      </c>
      <c r="H6" s="40" t="s">
        <v>49</v>
      </c>
    </row>
    <row r="7" spans="1:8" ht="26.25" thickBot="1" x14ac:dyDescent="0.25">
      <c r="A7" s="36" t="s">
        <v>46</v>
      </c>
      <c r="B7" s="37" t="s">
        <v>47</v>
      </c>
      <c r="C7" s="37" t="s">
        <v>26</v>
      </c>
      <c r="D7" s="38" t="s">
        <v>48</v>
      </c>
      <c r="E7" s="38">
        <v>352</v>
      </c>
      <c r="F7" s="39">
        <v>330</v>
      </c>
      <c r="G7" s="38">
        <f>AVERAGE(E7:F7)</f>
        <v>341</v>
      </c>
      <c r="H7" s="40" t="s">
        <v>49</v>
      </c>
    </row>
    <row r="8" spans="1:8" ht="26.25" thickBot="1" x14ac:dyDescent="0.25">
      <c r="A8" s="36" t="s">
        <v>51</v>
      </c>
      <c r="B8" s="37" t="s">
        <v>47</v>
      </c>
      <c r="C8" s="37" t="s">
        <v>114</v>
      </c>
      <c r="D8" s="38" t="s">
        <v>28</v>
      </c>
      <c r="E8" s="38">
        <v>191</v>
      </c>
      <c r="F8" s="39">
        <v>127</v>
      </c>
      <c r="G8" s="38">
        <f>AVERAGE(E8:F8)</f>
        <v>159</v>
      </c>
      <c r="H8" s="40" t="s">
        <v>49</v>
      </c>
    </row>
    <row r="9" spans="1:8" ht="26.25" thickBot="1" x14ac:dyDescent="0.25">
      <c r="A9" s="36" t="s">
        <v>52</v>
      </c>
      <c r="B9" s="37" t="s">
        <v>12</v>
      </c>
      <c r="C9" s="37" t="s">
        <v>27</v>
      </c>
      <c r="D9" s="38" t="s">
        <v>28</v>
      </c>
      <c r="E9" s="38">
        <v>3</v>
      </c>
      <c r="F9" s="39">
        <v>3</v>
      </c>
      <c r="G9" s="38">
        <f>AVERAGE(E9:F9)</f>
        <v>3</v>
      </c>
      <c r="H9" s="40" t="s">
        <v>29</v>
      </c>
    </row>
    <row r="10" spans="1:8" ht="26.25" thickBot="1" x14ac:dyDescent="0.25">
      <c r="A10" s="36" t="s">
        <v>11</v>
      </c>
      <c r="B10" s="37" t="s">
        <v>42</v>
      </c>
      <c r="C10" s="37" t="s">
        <v>80</v>
      </c>
      <c r="D10" s="38" t="s">
        <v>13</v>
      </c>
      <c r="E10" s="38" t="s">
        <v>109</v>
      </c>
      <c r="F10" s="39" t="s">
        <v>109</v>
      </c>
      <c r="G10" s="39"/>
      <c r="H10" s="41" t="s">
        <v>31</v>
      </c>
    </row>
    <row r="11" spans="1:8" ht="26.25" thickBot="1" x14ac:dyDescent="0.25">
      <c r="A11" s="36" t="s">
        <v>40</v>
      </c>
      <c r="B11" s="37" t="s">
        <v>42</v>
      </c>
      <c r="C11" s="37" t="s">
        <v>80</v>
      </c>
      <c r="D11" s="38" t="s">
        <v>13</v>
      </c>
      <c r="E11" s="38" t="s">
        <v>75</v>
      </c>
      <c r="F11" s="39" t="s">
        <v>75</v>
      </c>
      <c r="G11" s="38"/>
      <c r="H11" s="40" t="s">
        <v>30</v>
      </c>
    </row>
    <row r="12" spans="1:8" ht="26.25" thickBot="1" x14ac:dyDescent="0.25">
      <c r="A12" s="36" t="s">
        <v>41</v>
      </c>
      <c r="B12" s="37" t="s">
        <v>42</v>
      </c>
      <c r="C12" s="37" t="s">
        <v>80</v>
      </c>
      <c r="D12" s="38" t="s">
        <v>13</v>
      </c>
      <c r="E12" s="38" t="s">
        <v>75</v>
      </c>
      <c r="F12" s="39" t="s">
        <v>75</v>
      </c>
      <c r="G12" s="38"/>
      <c r="H12" s="40" t="s">
        <v>30</v>
      </c>
    </row>
    <row r="13" spans="1:8" ht="39" thickBot="1" x14ac:dyDescent="0.25">
      <c r="A13" s="36" t="s">
        <v>15</v>
      </c>
      <c r="B13" s="37" t="s">
        <v>16</v>
      </c>
      <c r="C13" s="37" t="s">
        <v>80</v>
      </c>
      <c r="D13" s="38" t="s">
        <v>13</v>
      </c>
      <c r="E13" s="38" t="s">
        <v>75</v>
      </c>
      <c r="F13" s="39" t="s">
        <v>75</v>
      </c>
      <c r="G13" s="38"/>
      <c r="H13" s="40" t="s">
        <v>33</v>
      </c>
    </row>
    <row r="14" spans="1:8" ht="26.25" thickBot="1" x14ac:dyDescent="0.25">
      <c r="A14" s="36" t="s">
        <v>18</v>
      </c>
      <c r="B14" s="37" t="s">
        <v>16</v>
      </c>
      <c r="C14" s="37" t="s">
        <v>74</v>
      </c>
      <c r="D14" s="38" t="s">
        <v>13</v>
      </c>
      <c r="E14" s="38" t="s">
        <v>75</v>
      </c>
      <c r="F14" s="39" t="s">
        <v>75</v>
      </c>
      <c r="G14" s="38"/>
      <c r="H14" s="40" t="s">
        <v>33</v>
      </c>
    </row>
    <row r="15" spans="1:8" ht="26.25" thickBot="1" x14ac:dyDescent="0.25">
      <c r="A15" s="36" t="s">
        <v>19</v>
      </c>
      <c r="B15" s="37" t="s">
        <v>16</v>
      </c>
      <c r="C15" s="37" t="s">
        <v>74</v>
      </c>
      <c r="D15" s="38" t="s">
        <v>13</v>
      </c>
      <c r="E15" s="38" t="s">
        <v>73</v>
      </c>
      <c r="F15" s="39" t="s">
        <v>73</v>
      </c>
      <c r="G15" s="38"/>
      <c r="H15" s="40" t="s">
        <v>34</v>
      </c>
    </row>
    <row r="16" spans="1:8" ht="26.25" thickBot="1" x14ac:dyDescent="0.25">
      <c r="A16" s="36" t="s">
        <v>20</v>
      </c>
      <c r="B16" s="37" t="s">
        <v>16</v>
      </c>
      <c r="C16" s="37" t="s">
        <v>74</v>
      </c>
      <c r="D16" s="38" t="s">
        <v>25</v>
      </c>
      <c r="E16" s="38" t="s">
        <v>73</v>
      </c>
      <c r="F16" s="39" t="s">
        <v>73</v>
      </c>
      <c r="G16" s="38"/>
      <c r="H16" s="40" t="s">
        <v>35</v>
      </c>
    </row>
    <row r="17" spans="1:8" ht="26.25" thickBot="1" x14ac:dyDescent="0.25">
      <c r="A17" s="36" t="s">
        <v>21</v>
      </c>
      <c r="B17" s="37" t="s">
        <v>16</v>
      </c>
      <c r="C17" s="37" t="s">
        <v>74</v>
      </c>
      <c r="D17" s="38" t="s">
        <v>25</v>
      </c>
      <c r="E17" s="38" t="s">
        <v>73</v>
      </c>
      <c r="F17" s="39" t="s">
        <v>73</v>
      </c>
      <c r="G17" s="38"/>
      <c r="H17" s="40" t="s">
        <v>36</v>
      </c>
    </row>
    <row r="18" spans="1:8" ht="26.25" thickBot="1" x14ac:dyDescent="0.25">
      <c r="A18" s="36" t="s">
        <v>22</v>
      </c>
      <c r="B18" s="37" t="s">
        <v>16</v>
      </c>
      <c r="C18" s="37" t="s">
        <v>74</v>
      </c>
      <c r="D18" s="38" t="s">
        <v>25</v>
      </c>
      <c r="E18" s="38" t="s">
        <v>73</v>
      </c>
      <c r="F18" s="39" t="s">
        <v>73</v>
      </c>
      <c r="G18" s="38"/>
      <c r="H18" s="40" t="s">
        <v>36</v>
      </c>
    </row>
    <row r="19" spans="1:8" ht="13.5" thickBot="1" x14ac:dyDescent="0.25">
      <c r="A19" s="36" t="s">
        <v>23</v>
      </c>
      <c r="B19" s="37" t="s">
        <v>24</v>
      </c>
      <c r="C19" s="37" t="s">
        <v>74</v>
      </c>
      <c r="D19" s="38" t="s">
        <v>14</v>
      </c>
      <c r="E19" s="38" t="s">
        <v>73</v>
      </c>
      <c r="F19" s="39" t="s">
        <v>73</v>
      </c>
      <c r="G19" s="38"/>
      <c r="H19" s="40" t="s">
        <v>33</v>
      </c>
    </row>
    <row r="20" spans="1:8" ht="26.25" thickBot="1" x14ac:dyDescent="0.25">
      <c r="A20" s="36" t="s">
        <v>43</v>
      </c>
      <c r="B20" s="37" t="s">
        <v>12</v>
      </c>
      <c r="C20" s="37" t="s">
        <v>80</v>
      </c>
      <c r="D20" s="38" t="s">
        <v>13</v>
      </c>
      <c r="E20" s="38" t="s">
        <v>75</v>
      </c>
      <c r="F20" s="38" t="s">
        <v>75</v>
      </c>
      <c r="G20" s="38"/>
      <c r="H20" s="40" t="s">
        <v>37</v>
      </c>
    </row>
    <row r="21" spans="1:8" ht="13.5" thickBot="1" x14ac:dyDescent="0.25">
      <c r="A21" s="36"/>
      <c r="B21" s="37"/>
      <c r="C21" s="37"/>
      <c r="D21" s="38"/>
      <c r="E21" s="38"/>
      <c r="F21" s="38"/>
      <c r="G21" s="38"/>
      <c r="H21" s="40"/>
    </row>
    <row r="22" spans="1:8" ht="31.15" customHeight="1" thickBot="1" x14ac:dyDescent="0.25">
      <c r="A22" s="78" t="s">
        <v>39</v>
      </c>
      <c r="B22" s="79"/>
      <c r="C22" s="79"/>
      <c r="D22" s="79"/>
      <c r="E22" s="79"/>
      <c r="F22" s="80"/>
      <c r="G22" s="69">
        <f>SUM(G4:G21)</f>
        <v>2192</v>
      </c>
      <c r="H22" s="41"/>
    </row>
  </sheetData>
  <mergeCells count="8">
    <mergeCell ref="F3:F4"/>
    <mergeCell ref="H3:H4"/>
    <mergeCell ref="A22:F22"/>
    <mergeCell ref="A3:A4"/>
    <mergeCell ref="B3:B4"/>
    <mergeCell ref="C3:C4"/>
    <mergeCell ref="D3:D4"/>
    <mergeCell ref="E3:E4"/>
  </mergeCells>
  <phoneticPr fontId="13" type="noConversion"/>
  <hyperlinks>
    <hyperlink ref="H12" r:id="rId1"/>
    <hyperlink ref="H13" r:id="rId2"/>
    <hyperlink ref="H14" r:id="rId3"/>
    <hyperlink ref="H15" r:id="rId4"/>
    <hyperlink ref="H16" r:id="rId5"/>
    <hyperlink ref="H17" r:id="rId6" location="a658168"/>
    <hyperlink ref="H18" r:id="rId7" location="a658168"/>
    <hyperlink ref="H19" r:id="rId8"/>
    <hyperlink ref="H20" r:id="rId9"/>
    <hyperlink ref="H9" r:id="rId10"/>
    <hyperlink ref="H11" r:id="rId11"/>
    <hyperlink ref="H10" r:id="rId12"/>
  </hyperlinks>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C12" sqref="C12"/>
    </sheetView>
  </sheetViews>
  <sheetFormatPr defaultColWidth="11" defaultRowHeight="12.75" x14ac:dyDescent="0.2"/>
  <cols>
    <col min="1" max="1" width="11" style="21"/>
    <col min="2" max="2" width="22.5" style="21" customWidth="1"/>
    <col min="3" max="3" width="15.25" style="21" customWidth="1"/>
    <col min="4" max="7" width="11" style="21"/>
    <col min="8" max="8" width="83.25" style="21" customWidth="1"/>
    <col min="9" max="10" width="11" style="21"/>
    <col min="11" max="11" width="42" style="21" customWidth="1"/>
    <col min="12" max="16384" width="11" style="21"/>
  </cols>
  <sheetData>
    <row r="1" spans="1:8" x14ac:dyDescent="0.2">
      <c r="A1" s="81" t="s">
        <v>110</v>
      </c>
      <c r="B1" s="81"/>
      <c r="C1" s="81"/>
      <c r="D1" s="81"/>
      <c r="E1" s="81"/>
      <c r="F1" s="81"/>
      <c r="G1" s="81"/>
      <c r="H1" s="81"/>
    </row>
    <row r="2" spans="1:8" ht="13.5" thickBot="1" x14ac:dyDescent="0.25">
      <c r="A2" s="35"/>
    </row>
    <row r="3" spans="1:8" ht="15" customHeight="1" x14ac:dyDescent="0.2">
      <c r="A3" s="82" t="s">
        <v>2</v>
      </c>
      <c r="B3" s="82" t="s">
        <v>3</v>
      </c>
      <c r="C3" s="82" t="s">
        <v>65</v>
      </c>
      <c r="D3" s="82" t="s">
        <v>66</v>
      </c>
      <c r="E3" s="43" t="s">
        <v>4</v>
      </c>
      <c r="F3" s="43" t="s">
        <v>5</v>
      </c>
      <c r="G3" s="82" t="s">
        <v>9</v>
      </c>
      <c r="H3" s="82" t="s">
        <v>72</v>
      </c>
    </row>
    <row r="4" spans="1:8" ht="51.75" thickBot="1" x14ac:dyDescent="0.25">
      <c r="A4" s="83"/>
      <c r="B4" s="83"/>
      <c r="C4" s="84"/>
      <c r="D4" s="83"/>
      <c r="E4" s="44" t="s">
        <v>6</v>
      </c>
      <c r="F4" s="44" t="s">
        <v>6</v>
      </c>
      <c r="G4" s="83"/>
      <c r="H4" s="83"/>
    </row>
    <row r="5" spans="1:8" ht="39" thickBot="1" x14ac:dyDescent="0.25">
      <c r="A5" s="45" t="s">
        <v>32</v>
      </c>
      <c r="B5" s="46" t="s">
        <v>87</v>
      </c>
      <c r="C5" s="47" t="s">
        <v>10</v>
      </c>
      <c r="D5" s="48" t="s">
        <v>8</v>
      </c>
      <c r="E5" s="49">
        <v>0</v>
      </c>
      <c r="F5" s="49">
        <v>5000</v>
      </c>
      <c r="G5" s="49">
        <f>AVERAGE(E5:F5)</f>
        <v>2500</v>
      </c>
      <c r="H5" s="56" t="s">
        <v>117</v>
      </c>
    </row>
    <row r="6" spans="1:8" ht="25.5" x14ac:dyDescent="0.2">
      <c r="A6" s="45" t="s">
        <v>32</v>
      </c>
      <c r="B6" s="50" t="s">
        <v>7</v>
      </c>
      <c r="C6" s="62" t="s">
        <v>53</v>
      </c>
      <c r="D6" s="50" t="s">
        <v>8</v>
      </c>
      <c r="E6" s="49">
        <v>5021</v>
      </c>
      <c r="F6" s="49">
        <v>6451</v>
      </c>
      <c r="G6" s="49">
        <f>AVERAGE(E6:F6)</f>
        <v>5736</v>
      </c>
      <c r="H6" s="56" t="s">
        <v>54</v>
      </c>
    </row>
    <row r="7" spans="1:8" ht="76.5" x14ac:dyDescent="0.2">
      <c r="A7" s="23" t="s">
        <v>112</v>
      </c>
      <c r="B7" s="51" t="s">
        <v>113</v>
      </c>
      <c r="C7" s="61" t="s">
        <v>88</v>
      </c>
      <c r="D7" s="51" t="s">
        <v>114</v>
      </c>
      <c r="E7" s="52">
        <v>107</v>
      </c>
      <c r="F7" s="52">
        <v>134</v>
      </c>
      <c r="G7" s="61" t="s">
        <v>88</v>
      </c>
      <c r="H7" s="57" t="s">
        <v>86</v>
      </c>
    </row>
    <row r="8" spans="1:8" ht="26.25" thickBot="1" x14ac:dyDescent="0.25">
      <c r="A8" s="53" t="s">
        <v>115</v>
      </c>
      <c r="B8" s="61" t="s">
        <v>116</v>
      </c>
      <c r="C8" s="51"/>
      <c r="D8" s="51" t="s">
        <v>74</v>
      </c>
      <c r="E8" s="52" t="s">
        <v>125</v>
      </c>
      <c r="F8" s="52" t="s">
        <v>125</v>
      </c>
      <c r="G8" s="52" t="s">
        <v>125</v>
      </c>
      <c r="H8" s="57"/>
    </row>
    <row r="9" spans="1:8" ht="13.5" thickBot="1" x14ac:dyDescent="0.25">
      <c r="A9" s="59" t="s">
        <v>76</v>
      </c>
      <c r="B9" s="54"/>
      <c r="C9" s="54"/>
      <c r="D9" s="54"/>
      <c r="E9" s="55"/>
      <c r="F9" s="55"/>
      <c r="G9" s="60">
        <f>SUM(G5:G8)</f>
        <v>8236</v>
      </c>
      <c r="H9" s="58"/>
    </row>
    <row r="10" spans="1:8" ht="30" customHeight="1" x14ac:dyDescent="0.2"/>
  </sheetData>
  <mergeCells count="7">
    <mergeCell ref="A1:H1"/>
    <mergeCell ref="H3:H4"/>
    <mergeCell ref="A3:A4"/>
    <mergeCell ref="B3:B4"/>
    <mergeCell ref="C3:C4"/>
    <mergeCell ref="D3:D4"/>
    <mergeCell ref="G3:G4"/>
  </mergeCells>
  <phoneticPr fontId="13" type="noConversion"/>
  <hyperlinks>
    <hyperlink ref="H5" r:id="rId1"/>
  </hyperlinks>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16" sqref="A16"/>
    </sheetView>
  </sheetViews>
  <sheetFormatPr defaultColWidth="11" defaultRowHeight="12.75" x14ac:dyDescent="0.2"/>
  <cols>
    <col min="1" max="1" width="23" style="22" customWidth="1"/>
    <col min="2" max="16384" width="11" style="22"/>
  </cols>
  <sheetData>
    <row r="1" spans="1:8" s="1" customFormat="1" x14ac:dyDescent="0.2">
      <c r="A1" s="2" t="s">
        <v>108</v>
      </c>
    </row>
    <row r="2" spans="1:8" ht="13.5" thickBot="1" x14ac:dyDescent="0.25"/>
    <row r="3" spans="1:8" ht="39" thickBot="1" x14ac:dyDescent="0.25">
      <c r="A3" s="42" t="s">
        <v>61</v>
      </c>
      <c r="B3" s="43" t="s">
        <v>81</v>
      </c>
      <c r="C3" s="43" t="s">
        <v>82</v>
      </c>
      <c r="D3" s="43" t="s">
        <v>83</v>
      </c>
      <c r="E3" s="43" t="s">
        <v>84</v>
      </c>
      <c r="F3" s="43" t="s">
        <v>103</v>
      </c>
      <c r="G3" s="43" t="s">
        <v>85</v>
      </c>
      <c r="H3" s="43" t="s">
        <v>0</v>
      </c>
    </row>
    <row r="4" spans="1:8" x14ac:dyDescent="0.2">
      <c r="A4" s="85" t="s">
        <v>62</v>
      </c>
      <c r="B4" s="86"/>
      <c r="C4" s="86"/>
      <c r="D4" s="86"/>
      <c r="E4" s="86"/>
      <c r="F4" s="86"/>
      <c r="G4" s="86"/>
      <c r="H4" s="87"/>
    </row>
    <row r="5" spans="1:8" ht="25.5" x14ac:dyDescent="0.2">
      <c r="A5" s="20" t="s">
        <v>89</v>
      </c>
      <c r="B5" s="13"/>
      <c r="C5" s="13"/>
      <c r="D5" s="13"/>
      <c r="E5" s="13"/>
      <c r="F5" s="13">
        <v>2000</v>
      </c>
      <c r="G5" s="13">
        <v>2000</v>
      </c>
      <c r="H5" s="12">
        <v>1000</v>
      </c>
    </row>
    <row r="6" spans="1:8" ht="38.25" x14ac:dyDescent="0.2">
      <c r="A6" s="20" t="s">
        <v>99</v>
      </c>
      <c r="B6" s="13"/>
      <c r="C6" s="13"/>
      <c r="D6" s="13"/>
      <c r="E6" s="13"/>
      <c r="F6" s="13">
        <v>2269</v>
      </c>
      <c r="G6" s="13">
        <v>2269</v>
      </c>
      <c r="H6" s="11">
        <f>G6/2</f>
        <v>1134.5</v>
      </c>
    </row>
    <row r="7" spans="1:8" x14ac:dyDescent="0.2">
      <c r="A7" s="19" t="s">
        <v>126</v>
      </c>
      <c r="B7" s="10">
        <f>SUM(B5:B6)</f>
        <v>0</v>
      </c>
      <c r="C7" s="10">
        <f t="shared" ref="C7:H7" si="0">SUM(C5:C6)</f>
        <v>0</v>
      </c>
      <c r="D7" s="10">
        <f t="shared" si="0"/>
        <v>0</v>
      </c>
      <c r="E7" s="10">
        <f t="shared" si="0"/>
        <v>0</v>
      </c>
      <c r="F7" s="10">
        <f t="shared" si="0"/>
        <v>4269</v>
      </c>
      <c r="G7" s="10">
        <f t="shared" si="0"/>
        <v>4269</v>
      </c>
      <c r="H7" s="3">
        <f t="shared" si="0"/>
        <v>2134.5</v>
      </c>
    </row>
    <row r="8" spans="1:8" x14ac:dyDescent="0.2">
      <c r="A8" s="88" t="s">
        <v>63</v>
      </c>
      <c r="B8" s="89"/>
      <c r="C8" s="89"/>
      <c r="D8" s="89"/>
      <c r="E8" s="89"/>
      <c r="F8" s="89"/>
      <c r="G8" s="89"/>
      <c r="H8" s="90"/>
    </row>
    <row r="9" spans="1:8" x14ac:dyDescent="0.2">
      <c r="A9" s="18" t="s">
        <v>127</v>
      </c>
      <c r="B9" s="9">
        <v>0.08</v>
      </c>
      <c r="C9" s="9">
        <v>6.4</v>
      </c>
      <c r="D9" s="9">
        <v>22.48</v>
      </c>
      <c r="E9" s="9">
        <f>18.9*2</f>
        <v>37.799999999999997</v>
      </c>
      <c r="F9" s="8"/>
      <c r="G9" s="9">
        <f>SUM(B9:F9)</f>
        <v>66.759999999999991</v>
      </c>
      <c r="H9" s="4">
        <f>G9/2</f>
        <v>33.379999999999995</v>
      </c>
    </row>
    <row r="10" spans="1:8" x14ac:dyDescent="0.2">
      <c r="A10" s="19" t="s">
        <v>128</v>
      </c>
      <c r="B10" s="7">
        <f>SUM(B9)</f>
        <v>0.08</v>
      </c>
      <c r="C10" s="7">
        <f t="shared" ref="C10:H10" si="1">SUM(C9)</f>
        <v>6.4</v>
      </c>
      <c r="D10" s="7">
        <f t="shared" si="1"/>
        <v>22.48</v>
      </c>
      <c r="E10" s="7">
        <f t="shared" si="1"/>
        <v>37.799999999999997</v>
      </c>
      <c r="F10" s="10">
        <f t="shared" si="1"/>
        <v>0</v>
      </c>
      <c r="G10" s="7">
        <f t="shared" si="1"/>
        <v>66.759999999999991</v>
      </c>
      <c r="H10" s="3">
        <f t="shared" si="1"/>
        <v>33.379999999999995</v>
      </c>
    </row>
    <row r="11" spans="1:8" x14ac:dyDescent="0.2">
      <c r="A11" s="17"/>
      <c r="B11" s="16"/>
      <c r="C11" s="16"/>
      <c r="D11" s="16"/>
      <c r="E11" s="16"/>
      <c r="F11" s="16"/>
      <c r="G11" s="16"/>
      <c r="H11" s="15"/>
    </row>
    <row r="12" spans="1:8" ht="13.5" thickBot="1" x14ac:dyDescent="0.25">
      <c r="A12" s="14" t="s">
        <v>1</v>
      </c>
      <c r="B12" s="5">
        <f t="shared" ref="B12:G12" si="2">B7+B10</f>
        <v>0.08</v>
      </c>
      <c r="C12" s="5">
        <f t="shared" si="2"/>
        <v>6.4</v>
      </c>
      <c r="D12" s="5">
        <f t="shared" si="2"/>
        <v>22.48</v>
      </c>
      <c r="E12" s="5">
        <f t="shared" si="2"/>
        <v>37.799999999999997</v>
      </c>
      <c r="F12" s="5">
        <f t="shared" si="2"/>
        <v>4269</v>
      </c>
      <c r="G12" s="5">
        <f t="shared" si="2"/>
        <v>4335.76</v>
      </c>
      <c r="H12" s="6">
        <f>H7+H10</f>
        <v>2167.88</v>
      </c>
    </row>
  </sheetData>
  <mergeCells count="2">
    <mergeCell ref="A4:H4"/>
    <mergeCell ref="A8:H8"/>
  </mergeCells>
  <phoneticPr fontId="13"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defaultColWidth="8.75" defaultRowHeight="12.75" x14ac:dyDescent="0.2"/>
  <cols>
    <col min="1" max="1" width="34.75" style="25" customWidth="1"/>
    <col min="2" max="2" width="25.5" style="25" customWidth="1"/>
    <col min="3" max="3" width="12.25" style="25" customWidth="1"/>
    <col min="4" max="4" width="24.25" style="25" customWidth="1"/>
    <col min="5" max="5" width="15.75" style="25" customWidth="1"/>
    <col min="6" max="7" width="19" style="25" customWidth="1"/>
    <col min="8" max="8" width="14" style="25" customWidth="1"/>
    <col min="9" max="9" width="12.25" style="25" customWidth="1"/>
    <col min="10" max="10" width="64.75" style="25" customWidth="1"/>
    <col min="11" max="16384" width="8.75" style="25"/>
  </cols>
  <sheetData>
    <row r="1" spans="1:10" x14ac:dyDescent="0.2">
      <c r="A1" s="35" t="s">
        <v>107</v>
      </c>
    </row>
    <row r="2" spans="1:10" ht="13.5" thickBot="1" x14ac:dyDescent="0.25"/>
    <row r="3" spans="1:10" ht="13.5" thickBot="1" x14ac:dyDescent="0.25">
      <c r="A3" s="26" t="s">
        <v>70</v>
      </c>
      <c r="B3" s="26" t="s">
        <v>64</v>
      </c>
      <c r="C3" s="27" t="s">
        <v>69</v>
      </c>
      <c r="D3" s="27" t="s">
        <v>65</v>
      </c>
      <c r="E3" s="27" t="s">
        <v>66</v>
      </c>
      <c r="F3" s="27" t="s">
        <v>77</v>
      </c>
      <c r="G3" s="27" t="s">
        <v>78</v>
      </c>
      <c r="H3" s="27" t="s">
        <v>67</v>
      </c>
      <c r="I3" s="27" t="s">
        <v>68</v>
      </c>
      <c r="J3" s="27" t="s">
        <v>79</v>
      </c>
    </row>
    <row r="4" spans="1:10" x14ac:dyDescent="0.2">
      <c r="A4" s="29" t="s">
        <v>89</v>
      </c>
      <c r="B4" s="29" t="s">
        <v>90</v>
      </c>
      <c r="C4" s="29" t="s">
        <v>38</v>
      </c>
      <c r="D4" s="29" t="s">
        <v>91</v>
      </c>
      <c r="E4" s="29" t="s">
        <v>8</v>
      </c>
      <c r="F4" s="29" t="s">
        <v>92</v>
      </c>
      <c r="G4" s="29" t="s">
        <v>93</v>
      </c>
      <c r="H4" s="29">
        <v>2000</v>
      </c>
      <c r="I4" s="29">
        <v>2013</v>
      </c>
      <c r="J4" s="28" t="s">
        <v>118</v>
      </c>
    </row>
    <row r="5" spans="1:10" x14ac:dyDescent="0.2">
      <c r="A5" s="25" t="s">
        <v>99</v>
      </c>
      <c r="B5" s="29" t="s">
        <v>95</v>
      </c>
      <c r="C5" s="29" t="s">
        <v>38</v>
      </c>
      <c r="D5" s="29"/>
      <c r="E5" s="29" t="s">
        <v>96</v>
      </c>
      <c r="F5" s="29" t="s">
        <v>97</v>
      </c>
      <c r="G5" s="29" t="s">
        <v>98</v>
      </c>
      <c r="H5" s="29">
        <v>1020</v>
      </c>
      <c r="I5" s="29">
        <v>2013</v>
      </c>
      <c r="J5" s="28" t="s">
        <v>94</v>
      </c>
    </row>
    <row r="6" spans="1:10" x14ac:dyDescent="0.2">
      <c r="A6" s="25" t="s">
        <v>99</v>
      </c>
      <c r="B6" s="29" t="s">
        <v>95</v>
      </c>
      <c r="C6" s="29" t="s">
        <v>38</v>
      </c>
      <c r="D6" s="29"/>
      <c r="E6" s="29" t="s">
        <v>96</v>
      </c>
      <c r="F6" s="29" t="s">
        <v>97</v>
      </c>
      <c r="G6" s="29" t="s">
        <v>98</v>
      </c>
      <c r="H6" s="29">
        <v>1249</v>
      </c>
      <c r="I6" s="29">
        <v>2014</v>
      </c>
      <c r="J6" s="28" t="s">
        <v>100</v>
      </c>
    </row>
    <row r="7" spans="1:10" x14ac:dyDescent="0.2">
      <c r="A7" s="29"/>
      <c r="B7" s="29"/>
      <c r="C7" s="29"/>
      <c r="D7" s="29"/>
      <c r="E7" s="29"/>
      <c r="F7" s="29"/>
      <c r="G7" s="29" t="s">
        <v>102</v>
      </c>
      <c r="H7" s="29">
        <f>SUM(H4:H6)</f>
        <v>4269</v>
      </c>
      <c r="I7" s="29"/>
      <c r="J7" s="29"/>
    </row>
    <row r="8" spans="1:10" x14ac:dyDescent="0.2">
      <c r="A8" s="29"/>
      <c r="B8" s="29"/>
      <c r="C8" s="29"/>
      <c r="D8" s="29"/>
      <c r="E8" s="29"/>
      <c r="F8" s="29"/>
      <c r="G8" s="29" t="s">
        <v>101</v>
      </c>
      <c r="H8" s="29">
        <f>H7/2</f>
        <v>2134.5</v>
      </c>
      <c r="I8" s="29"/>
      <c r="J8" s="29"/>
    </row>
    <row r="9" spans="1:10" x14ac:dyDescent="0.2">
      <c r="A9" s="29"/>
      <c r="B9" s="29"/>
      <c r="C9" s="29"/>
      <c r="D9" s="29"/>
      <c r="E9" s="29"/>
      <c r="F9" s="29"/>
      <c r="G9" s="29"/>
      <c r="H9" s="29"/>
      <c r="I9" s="29"/>
      <c r="J9" s="29"/>
    </row>
    <row r="12" spans="1:10" x14ac:dyDescent="0.2">
      <c r="A12" s="30"/>
    </row>
  </sheetData>
  <phoneticPr fontId="13" type="noConversion"/>
  <hyperlinks>
    <hyperlink ref="J4" r:id="rId1"/>
    <hyperlink ref="J5" r:id="rId2"/>
    <hyperlink ref="J6" r:id="rId3"/>
  </hyperlinks>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1" sqref="B1"/>
    </sheetView>
  </sheetViews>
  <sheetFormatPr defaultColWidth="8.75" defaultRowHeight="12.75" x14ac:dyDescent="0.2"/>
  <cols>
    <col min="1" max="1" width="14" style="21" customWidth="1"/>
    <col min="2" max="2" width="91.75" style="21" customWidth="1"/>
    <col min="3" max="3" width="38" style="21" customWidth="1"/>
    <col min="4" max="4" width="24.25" style="21" customWidth="1"/>
    <col min="5" max="5" width="15.75" style="21" customWidth="1"/>
    <col min="6" max="7" width="19" style="21" customWidth="1"/>
    <col min="8" max="8" width="14" style="21" customWidth="1"/>
    <col min="9" max="9" width="12.25" style="21" customWidth="1"/>
    <col min="10" max="10" width="64.75" style="21" customWidth="1"/>
    <col min="11" max="16384" width="8.75" style="21"/>
  </cols>
  <sheetData>
    <row r="1" spans="1:10" x14ac:dyDescent="0.2">
      <c r="A1" s="34" t="s">
        <v>106</v>
      </c>
    </row>
    <row r="3" spans="1:10" ht="63.75" x14ac:dyDescent="0.2">
      <c r="B3" s="23" t="s">
        <v>119</v>
      </c>
      <c r="C3" s="23"/>
      <c r="D3" s="32"/>
    </row>
    <row r="4" spans="1:10" x14ac:dyDescent="0.2">
      <c r="D4" s="32"/>
      <c r="J4" s="24"/>
    </row>
    <row r="11" spans="1:10" x14ac:dyDescent="0.2">
      <c r="G11" s="22"/>
    </row>
    <row r="12" spans="1:10" x14ac:dyDescent="0.2">
      <c r="J12" s="32"/>
    </row>
    <row r="13" spans="1:10" x14ac:dyDescent="0.2">
      <c r="J13" s="32"/>
    </row>
    <row r="14" spans="1:10" x14ac:dyDescent="0.2">
      <c r="J14" s="33"/>
    </row>
    <row r="15" spans="1:10" x14ac:dyDescent="0.2">
      <c r="G15" s="22"/>
      <c r="J15" s="32"/>
    </row>
    <row r="16" spans="1:10" x14ac:dyDescent="0.2">
      <c r="G16" s="22"/>
      <c r="J16" s="33"/>
    </row>
    <row r="17" spans="10:10" x14ac:dyDescent="0.2">
      <c r="J17" s="32"/>
    </row>
    <row r="18" spans="10:10" x14ac:dyDescent="0.2">
      <c r="J18" s="32"/>
    </row>
    <row r="21" spans="10:10" x14ac:dyDescent="0.2">
      <c r="J21" s="33"/>
    </row>
  </sheetData>
  <phoneticPr fontId="13" type="noConversion"/>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9698;#</Resource_x0020_or_x0020_opinion_x0020_entry>
    <Publish_x0020_to_x0020_web_x003f_ xmlns="94cc8053-8d8c-49ea-856f-1648b6275459">true</Publish_x0020_to_x0020_web_x003f_>
    <Resource_x0020_or_x0020_opinion_x0020_entryC_WebSection xmlns="94cc8053-8d8c-49ea-856f-1648b6275459">9698;#9698</Resource_x0020_or_x0020_opinion_x0020_entryC_WebSection>
    <External_x0020_download xmlns="94cc8053-8d8c-49ea-856f-1648b6275459" xsi:nil="true"/>
    <Number_x0020_of_x0020_pages xmlns="94cc8053-8d8c-49ea-856f-1648b6275459" xsi:nil="true"/>
    <Resource_x0020_or_x0020_opinion_x0020_entryAuthor_x0028_s_x0029_ xmlns="94cc8053-8d8c-49ea-856f-1648b6275459">9698;#9698</Resource_x0020_or_x0020_opinion_x0020_entryAuthor_x0028_s_x0029_>
    <Resource_x0020_or_x0020_opinion_x0020_entryTitle_x002c__x0020_series_x0020_0 xmlns="94cc8053-8d8c-49ea-856f-1648b6275459">9698;#9698</Resource_x0020_or_x0020_opinion_x0020_entryTitle_x002c__x0020_series_x0020_0>
    <C_Resource_x0020_or_x0020_opinion_x0020_entry xmlns="94cc8053-8d8c-49ea-856f-1648b6275459">9698</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Argentina -  - Research reports and studies</C_Resource_x0020_or_x0020_opinion_x0020_entryTitle_x002c__x0020_series_x0020_0>
    <C_Resource_x0020_or_x0020_opinion_x0020_entryAuthor_x0028_s_x0029_ xmlns="94cc8053-8d8c-49ea-856f-1648b6275459">Sam Pickard</C_Resource_x0020_or_x0020_opinion_x0020_entryAuthor_x0028_s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9536AC-94B7-400D-84F9-924CC7B2402C}"/>
</file>

<file path=customXml/itemProps2.xml><?xml version="1.0" encoding="utf-8"?>
<ds:datastoreItem xmlns:ds="http://schemas.openxmlformats.org/officeDocument/2006/customXml" ds:itemID="{FFA6B843-9660-43CF-B4E6-09B5EE1C66C0}"/>
</file>

<file path=customXml/itemProps3.xml><?xml version="1.0" encoding="utf-8"?>
<ds:datastoreItem xmlns:ds="http://schemas.openxmlformats.org/officeDocument/2006/customXml" ds:itemID="{F65D4E58-1FFF-4BE6-BD29-226EFFAEB3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G20 subsidies to oil, gas and coal production: Argentina data sheet</dc:title>
  <dc:creator>Sam Pickard</dc:creator>
  <cp:lastModifiedBy>Caroline Haywood</cp:lastModifiedBy>
  <dcterms:created xsi:type="dcterms:W3CDTF">2015-08-18T14:38:53Z</dcterms:created>
  <dcterms:modified xsi:type="dcterms:W3CDTF">2015-11-11T13:00:04Z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