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Brazil\"/>
    </mc:Choice>
  </mc:AlternateContent>
  <bookViews>
    <workbookView xWindow="0" yWindow="0" windowWidth="20160" windowHeight="7155" tabRatio="500"/>
  </bookViews>
  <sheets>
    <sheet name="Overview" sheetId="9" r:id="rId1"/>
    <sheet name="National Subsidies" sheetId="1" r:id="rId2"/>
    <sheet name="SOE Investment" sheetId="8"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E19" i="1" l="1"/>
  <c r="E21" i="1"/>
  <c r="E29" i="1" s="1"/>
  <c r="E22" i="1"/>
  <c r="E23" i="1"/>
  <c r="E20" i="1"/>
  <c r="E18" i="1"/>
  <c r="E8" i="1"/>
  <c r="E7" i="1"/>
  <c r="E24" i="1"/>
  <c r="F186" i="5"/>
  <c r="F5" i="3" s="1"/>
  <c r="F7" i="3" s="1"/>
  <c r="F13" i="3" s="1"/>
  <c r="B186" i="5"/>
  <c r="G186" i="5" s="1"/>
  <c r="C186" i="5"/>
  <c r="D186" i="5"/>
  <c r="E186" i="5"/>
  <c r="D187" i="5"/>
  <c r="G187" i="5"/>
  <c r="F181" i="5"/>
  <c r="G181" i="5"/>
  <c r="H187" i="5"/>
  <c r="G8" i="6"/>
  <c r="C11" i="3"/>
  <c r="C7" i="3"/>
  <c r="C13" i="3"/>
  <c r="D11" i="3"/>
  <c r="D7" i="3"/>
  <c r="D13" i="3"/>
  <c r="E10" i="3"/>
  <c r="E11" i="3" s="1"/>
  <c r="E13" i="3" s="1"/>
  <c r="E7" i="3"/>
  <c r="F11" i="3"/>
  <c r="B11" i="3"/>
  <c r="B13" i="3" s="1"/>
  <c r="B7" i="3"/>
  <c r="G9" i="3"/>
  <c r="H9" i="3"/>
  <c r="H5" i="8"/>
  <c r="G7" i="3" l="1"/>
  <c r="G188" i="5"/>
  <c r="H186" i="5"/>
  <c r="G10" i="3"/>
  <c r="H10" i="3" l="1"/>
  <c r="H11" i="3" s="1"/>
  <c r="G11" i="3"/>
  <c r="G13" i="3" s="1"/>
  <c r="H7" i="3"/>
  <c r="H13" i="3" s="1"/>
</calcChain>
</file>

<file path=xl/sharedStrings.xml><?xml version="1.0" encoding="utf-8"?>
<sst xmlns="http://schemas.openxmlformats.org/spreadsheetml/2006/main" count="1329" uniqueCount="356">
  <si>
    <t>BNDES</t>
    <phoneticPr fontId="3" type="noConversion"/>
  </si>
  <si>
    <t>BARU OFFSHORE NAVIGATION LTD.</t>
  </si>
  <si>
    <t>CONSTRUCTION OF CRAFT TYPE 4 UT 4000 (C34 The C37) IN SHIPYARD ETP, WITH NAVY FUND RESOURCES MERCHANT (supplementation)</t>
  </si>
  <si>
    <t>oil&amp;gas</t>
    <phoneticPr fontId="3" type="noConversion"/>
  </si>
  <si>
    <t>upstream</t>
    <phoneticPr fontId="3" type="noConversion"/>
  </si>
  <si>
    <t>BNDES</t>
    <phoneticPr fontId="3" type="noConversion"/>
  </si>
  <si>
    <t>oil&amp;gas</t>
    <phoneticPr fontId="3" type="noConversion"/>
  </si>
  <si>
    <t>oil&amp;gas</t>
    <phoneticPr fontId="3" type="noConversion"/>
  </si>
  <si>
    <t>upstream</t>
    <phoneticPr fontId="3" type="noConversion"/>
  </si>
  <si>
    <t>BRASCO LOGISTICA LTDA OFFSHORE</t>
  </si>
  <si>
    <t>Subtotal international</t>
  </si>
  <si>
    <t>Totals 2013/2014</t>
  </si>
  <si>
    <t>Stage</t>
  </si>
  <si>
    <t>Value (not counted)</t>
    <phoneticPr fontId="3" type="noConversion"/>
  </si>
  <si>
    <t>BNDES</t>
    <phoneticPr fontId="3" type="noConversion"/>
  </si>
  <si>
    <t>PETROLEO BRASILEIRO SA PETROBRAS</t>
  </si>
  <si>
    <t>INVESTMENT IN INNOVATION</t>
  </si>
  <si>
    <t>oil&amp;gas</t>
    <phoneticPr fontId="3" type="noConversion"/>
  </si>
  <si>
    <t>mixed</t>
    <phoneticPr fontId="3" type="noConversion"/>
  </si>
  <si>
    <t>16,450 CONSTRUCTION OF WATER TANKS PLUVIAL in the semiarid Brazilian.</t>
  </si>
  <si>
    <t>Modernization of Cabiúnas Terminal - MACAE / RJ and expansion of its CAPACITY OF NATURAL GAS PROCESSING.</t>
  </si>
  <si>
    <t>Banco do Brasil</t>
    <phoneticPr fontId="3" type="noConversion"/>
  </si>
  <si>
    <t>International</t>
    <phoneticPr fontId="3" type="noConversion"/>
  </si>
  <si>
    <t xml:space="preserve">Total fossil fuel finance 2013 &amp; 2014 </t>
    <phoneticPr fontId="3" type="noConversion"/>
  </si>
  <si>
    <t>Multilateral development bank share</t>
    <phoneticPr fontId="3" type="noConversion"/>
  </si>
  <si>
    <t>ACQUISITION OF DEBENTURES SIMPLE WITHIN THE PUBLIC OFFER OF THE COMPANY'S DEBENTURES. RESOURCES OBTAINED NET BY THE COMPANY WITH THE ISSUE OF DEBENTURES WILL BE FULLY USED FOR COMMERCIAL NOTES PAYMENT, ISSUED ON 01, 2013 MARCH, AND THE FUNDS RAISED BY THE ISSUANCE OF NOTES BUSINESS WERE INTENDED FOR FINANCING INVESTMENT PROGRAM EXPANSION, MAINTENANCE AND SUPPORT OF NATURAL GAS DISTRIBUTION NETWORK, AND NEW ISSUING OF CUSTOMERS CONNECTION IN PARAÍBA VALLEY REGION, Santos, METROPOLITAN REGION OF SÃO PAULO AND INTERIOR OF THE STATE, AND FOR FURTHER ACTION TECHNOLOGY PROJECTS INFORMATION OF THE ISSUER.</t>
    <phoneticPr fontId="3" type="noConversion"/>
  </si>
  <si>
    <t>oil&amp;gas</t>
    <phoneticPr fontId="3" type="noConversion"/>
  </si>
  <si>
    <t>mixed</t>
    <phoneticPr fontId="3" type="noConversion"/>
  </si>
  <si>
    <t>BNDES</t>
    <phoneticPr fontId="3" type="noConversion"/>
  </si>
  <si>
    <t>PARANAENSE GAS COMPANY COMPAGAS</t>
  </si>
  <si>
    <t>CONSTRUCTION OF 4 FPSOs (P-74, P-75, P-76, P-77), that will compose the PORTFOLIO OF PETROBRAS required for the deployment OF ASSIGNMENT OF PRODUCTION OF MARITIME SYSTEMS costly OF SANTOS BASIN.</t>
  </si>
  <si>
    <t>PETROBRAS TRANSPORTATION S / A TRANSPETRO</t>
  </si>
  <si>
    <t>Stage:</t>
  </si>
  <si>
    <t>Tax expenditure</t>
  </si>
  <si>
    <t>Direct spending (including on infrastructure)</t>
  </si>
  <si>
    <t>direct spending</t>
    <phoneticPr fontId="3" type="noConversion"/>
  </si>
  <si>
    <t>Royalties Relief</t>
  </si>
  <si>
    <t>other support</t>
  </si>
  <si>
    <t>oil and natural gas</t>
  </si>
  <si>
    <t>extraction</t>
  </si>
  <si>
    <t>Downstream Coal</t>
  </si>
  <si>
    <t xml:space="preserve">Upstream Oil &amp; Gas </t>
  </si>
  <si>
    <t xml:space="preserve">Downstream Oil &amp; Gas </t>
  </si>
  <si>
    <t xml:space="preserve">Multiple or unspecified fossil fuels </t>
    <phoneticPr fontId="3" type="noConversion"/>
  </si>
  <si>
    <t xml:space="preserve">Total fossil fuel finance 2013 &amp; 2014 </t>
    <phoneticPr fontId="3" type="noConversion"/>
  </si>
  <si>
    <t>Annual avg. fossil fuel finance</t>
  </si>
  <si>
    <t>BNDES</t>
    <phoneticPr fontId="3" type="noConversion"/>
  </si>
  <si>
    <t>Banco do Brasil</t>
    <phoneticPr fontId="3" type="noConversion"/>
  </si>
  <si>
    <t>Subtotal domestic</t>
  </si>
  <si>
    <t>Upstream Coal</t>
  </si>
  <si>
    <t>Source</t>
    <phoneticPr fontId="3" type="noConversion"/>
  </si>
  <si>
    <t>ANP, n.d.; Ramos de Souza, 2011; Controladoria-Geral da União, 2013</t>
  </si>
  <si>
    <t>not specified</t>
  </si>
  <si>
    <t>Institution name</t>
  </si>
  <si>
    <t>Domestic</t>
  </si>
  <si>
    <t>Project</t>
  </si>
  <si>
    <t>Description</t>
  </si>
  <si>
    <t>Fossil Fuel Sector</t>
  </si>
  <si>
    <t>Value</t>
  </si>
  <si>
    <t>Period</t>
  </si>
  <si>
    <t>Recipient Country</t>
  </si>
  <si>
    <t>Temporary Admission</t>
  </si>
  <si>
    <t>PF Institution</t>
  </si>
  <si>
    <t>Equalization of prices and taxes for energy</t>
  </si>
  <si>
    <t>no data</t>
  </si>
  <si>
    <t>non-quantifiable</t>
  </si>
  <si>
    <t>Subsidy</t>
  </si>
  <si>
    <t>Subsidy type</t>
  </si>
  <si>
    <t>Targeted energy source</t>
  </si>
  <si>
    <t>BNDES</t>
    <phoneticPr fontId="3" type="noConversion"/>
  </si>
  <si>
    <t>oil&amp;gas</t>
    <phoneticPr fontId="3" type="noConversion"/>
  </si>
  <si>
    <t>oil&amp;gas</t>
    <phoneticPr fontId="3" type="noConversion"/>
  </si>
  <si>
    <t>upstream</t>
    <phoneticPr fontId="3" type="noConversion"/>
  </si>
  <si>
    <t>upstream</t>
    <phoneticPr fontId="3" type="noConversion"/>
  </si>
  <si>
    <t>MINAS GIRAIS GAS COMPANY - GASMIG</t>
    <phoneticPr fontId="3" type="noConversion"/>
  </si>
  <si>
    <t>mixed</t>
    <phoneticPr fontId="3" type="noConversion"/>
  </si>
  <si>
    <t>MINAS GIRAIS GAS COMPANY - GASMIG</t>
    <phoneticPr fontId="3" type="noConversion"/>
  </si>
  <si>
    <t>BNDES</t>
    <phoneticPr fontId="3" type="noConversion"/>
  </si>
  <si>
    <t>LIGHT ESCO - provide services S / A</t>
  </si>
  <si>
    <t>CONSTRUCTION OF A NEW cogeneration plant NATURAL GAS, INCREASING THE GENERATION CAPACITY OF ENERGY AND SUPPLY OF UTILITIES MANUFACTURING RIO DE JANEIRO REFRESCOS LTDA.</t>
  </si>
  <si>
    <t>downstream</t>
    <phoneticPr fontId="3" type="noConversion"/>
  </si>
  <si>
    <t>BNDES</t>
    <phoneticPr fontId="3" type="noConversion"/>
  </si>
  <si>
    <t>oil&amp;gas</t>
    <phoneticPr fontId="3" type="noConversion"/>
  </si>
  <si>
    <t>downstream</t>
    <phoneticPr fontId="3" type="noConversion"/>
  </si>
  <si>
    <t>oil&amp;gas</t>
    <phoneticPr fontId="3" type="noConversion"/>
  </si>
  <si>
    <t>downstream</t>
    <phoneticPr fontId="3" type="noConversion"/>
  </si>
  <si>
    <t>FMC TECHNOLOGIES OF BRAZIL LTDA</t>
  </si>
  <si>
    <t>CONSTRUCTION AND TESTING FOR INFRASTRUCTURE OF ASSEMBLY (TEST LOOP) IN TECHNOLOGICAL CENTER, AND MANUFACTURE OF prototypes for verification tests of achievement and qualification TECHNOLOGICAL DEVICES FOR oil separation.</t>
  </si>
  <si>
    <t>BNDES</t>
    <phoneticPr fontId="3" type="noConversion"/>
  </si>
  <si>
    <t>DORIS ENGINEERING LTD</t>
  </si>
  <si>
    <t>FINANCING FOR ENGINEERING ADVISORY.</t>
  </si>
  <si>
    <t>oil&amp;gas</t>
    <phoneticPr fontId="3" type="noConversion"/>
  </si>
  <si>
    <t>BNDES</t>
    <phoneticPr fontId="3" type="noConversion"/>
  </si>
  <si>
    <t>LIQUIGAS Distribuidora S / A</t>
  </si>
  <si>
    <t>INVESTMENT IN GAS expansion and improvement of TREATMENT UNIT NATURAL Monteiro Lobato AND ADEQUACY OF REVAP parang RECEIPT OF CURRENT LPG and C5 + DA UTGCA.</t>
  </si>
  <si>
    <t>VILLARES METALS SA</t>
  </si>
  <si>
    <t>EXPANSION FOR THE PRODUCT LINE TO THE OIL AND GAS SECTOR.</t>
  </si>
  <si>
    <t>AKER SOLUTIONS OF BRAZIL LTDA</t>
  </si>
  <si>
    <t>BNDES</t>
    <phoneticPr fontId="3" type="noConversion"/>
  </si>
  <si>
    <t>INVESTMENT PLAN IN PRODUCTION CAPACITY INCREASE OF SUBSEA EQUIPMENT WITH SUPPORT FOR ITS SUPPLIERS CHAIN, AS NOW-ANCHOR.</t>
  </si>
  <si>
    <t>upstream</t>
    <phoneticPr fontId="3" type="noConversion"/>
  </si>
  <si>
    <t>AK OPERATIONS OF BRAZIL LTDA</t>
  </si>
  <si>
    <t>ROSSINI MURTA INDUSTRIAL METALURGICA LTDA</t>
  </si>
  <si>
    <t>Modernization drive INDUSTRY LOCATED IN Santana de Parnaiba / SP, AIMING MEET DEMAND GE OIL &amp; GAS OF BRAZIL LTDA.</t>
  </si>
  <si>
    <t>downstream</t>
    <phoneticPr fontId="3" type="noConversion"/>
  </si>
  <si>
    <t>PETROBRAS NETHERLANDS BV</t>
  </si>
  <si>
    <t>CONSTRUCTION OF 4 FPSOs (P-74, P-75, P-76, P-77), that will compose the PORTFOLIO OF PETROBRAS required for the deployment OF ASSIGNMENT OF PRODUCTION OF MARITIME SYSTEMS costly OF SANTOS BASIN.</t>
    <phoneticPr fontId="3" type="noConversion"/>
  </si>
  <si>
    <t>GAS COMPANY OF SAO PAULO COMGAS</t>
  </si>
  <si>
    <t>Modernization and expansion CAPACITY OF BASES AND POOLS operational NAIS benefit LOCATED IN THE STATES AMA-PA, Amazonas, Maranhão, Mato Grosso, Mato Grosso do Sul, MI-IN GENERAL, TO, PARANA, RIO DE JANEIRO, RIO GRANDE South RONDONIA, CATARINA SANTA AND SAO PAULO.</t>
  </si>
  <si>
    <t>downstream</t>
    <phoneticPr fontId="3" type="noConversion"/>
  </si>
  <si>
    <t>BNDES</t>
    <phoneticPr fontId="3" type="noConversion"/>
  </si>
  <si>
    <t>Odebrecht Oil and Gas S / A</t>
  </si>
  <si>
    <t>FINANCING WORKING CAPITAL AND ACQUISITION OF MACHINERY AND EQUIPMENT FOR SERVICE CONTRACT OPERATION WITH PETROBRAS.</t>
  </si>
  <si>
    <t>FINANCING WORKING CAPITAL AND ACQUISITION OF MACHINERY AND EQUIPMENT FOR CONTRACT SERVICE OPERATION WITH PETROBRAS.</t>
  </si>
  <si>
    <t>ETAGE INDUSTRIAL LTDA</t>
  </si>
  <si>
    <t>SUPPORT FOR WORKING CAPITAL BOUND BY SERVICE AGREEMENT SIGNED WITH GE OIL &amp; GAS.</t>
  </si>
  <si>
    <t>TRACTEBEL ENERGIA S / A</t>
    <phoneticPr fontId="3" type="noConversion"/>
  </si>
  <si>
    <t>Modernizing hydroelectric plants THREE AND A THERMAL POWER PLANT. Total amount = $97,884,945+$13,667,075 +$17,482,660 + 734,394 = $129,769,074/4 =  32,442,268 applied to coal</t>
    <phoneticPr fontId="3" type="noConversion"/>
  </si>
  <si>
    <t>coal</t>
    <phoneticPr fontId="3" type="noConversion"/>
  </si>
  <si>
    <t>Supplementation RESOURCES ACQUISITION OF FOUR SHIPS TANK TYPE SUEZMAX, IDENTIFIED IN CASCOS EAS C 001, C 002 EAS, EAS C 003 and C 004 EAS.</t>
  </si>
  <si>
    <t>WILSON SONS LTD SITE</t>
  </si>
  <si>
    <t>IMPLEMENTATION OF A SHIPYARD IN GUARUJA - SP, FOR CONSTRUCTION OF OFFSHORE support vessels, SOCIAL INVESTMENT BEYOND THE SCOPE OF THE COMPANY.</t>
  </si>
  <si>
    <t>BRAM OFFSHORE TRANSPORT MARITIME LTD.</t>
  </si>
  <si>
    <t>IMPLEMENTATION OF A SHIPYARD IN GUARUJA - SP, FOR CONSTRUCTION OF OFFSHORE support vessels, SOCIAL INVESTMENT BEYOND THE SCOPE OF THE COMPANY.</t>
    <phoneticPr fontId="3" type="noConversion"/>
  </si>
  <si>
    <t>BSCO NAVEGACAO S / A</t>
  </si>
  <si>
    <t>CONSTRUCTION OF 01 VESSEL TYPE P02 and 06 support vessels MARITIMO TYPE UT 4000, AT SHIPYARD ARPOADOR - SP, WITH NAVY FUND RESOURCES MERCHANT.</t>
    <phoneticPr fontId="3" type="noConversion"/>
  </si>
  <si>
    <t>CONSTRUCTION OF 01 VESSEL TYPE P02 and 06 support vessels MARITIMO TYPE UT 4000, AT SHIPYARD ARPOADOR - SP, WITH NAVY FUND RESOURCES MERCHANT.</t>
  </si>
  <si>
    <t>BNDES</t>
    <phoneticPr fontId="3" type="noConversion"/>
  </si>
  <si>
    <t>oil&amp;gas</t>
    <phoneticPr fontId="3" type="noConversion"/>
  </si>
  <si>
    <t>upstream</t>
    <phoneticPr fontId="3" type="noConversion"/>
  </si>
  <si>
    <t>BNDES</t>
    <phoneticPr fontId="3" type="noConversion"/>
  </si>
  <si>
    <t>BNDES</t>
    <phoneticPr fontId="3" type="noConversion"/>
  </si>
  <si>
    <t>oil&amp;gas</t>
    <phoneticPr fontId="3" type="noConversion"/>
  </si>
  <si>
    <t>upstream</t>
    <phoneticPr fontId="3" type="noConversion"/>
  </si>
  <si>
    <t>oil&amp;gas</t>
    <phoneticPr fontId="3" type="noConversion"/>
  </si>
  <si>
    <t>BNDES</t>
    <phoneticPr fontId="3" type="noConversion"/>
  </si>
  <si>
    <t>MINAS GIRAIS GAS COMPANY - GASMIG</t>
    <phoneticPr fontId="3" type="noConversion"/>
  </si>
  <si>
    <t>oil&amp;gas</t>
    <phoneticPr fontId="3" type="noConversion"/>
  </si>
  <si>
    <t>mixed</t>
    <phoneticPr fontId="3" type="noConversion"/>
  </si>
  <si>
    <t>BNDES</t>
    <phoneticPr fontId="3" type="noConversion"/>
  </si>
  <si>
    <t>Construction of a vessel NAVSHIP IN THE SHIPYARD IN ITAJAI - SC, TYPE AHTS 21,000, WITH NAVY FUND RESOURCES MERCHANT.</t>
  </si>
  <si>
    <t>OCEANPACT NAVIGATION LTD.</t>
  </si>
  <si>
    <t>CONSTRUCTION OF 02 vessels PSV-OSRV TYPE 1050 (OIL SPILL RECOVERY VESSEL) TO MEET PETROBRAS, UNDER CHARTER PARTY to be built in SHIPYARD WILSON SONS, GUARUJA UNIT - SP. SP.</t>
  </si>
  <si>
    <t>STARNAV MARITIME SERVICES LTD.</t>
  </si>
  <si>
    <t>CONSTRUCTION OF CRAFT TYPE 4 LH5000 (C396 The C399) AND 4 TO PSV4500 TYPE (C385 The C388) IN SHIPYARD DETROIT WITH NAVY FUND RESOURCES MERCHANT (supplementation)</t>
  </si>
  <si>
    <t>CONSTRUCTION OF CRAFT TYPE 4 LH5000 (C396 The C399) AND 4 TO PSV4500 TYPE (C385 The C388) IN SHIPYARD DETROIT WITH NAVY FUND RESOURCES MERCHANT (supplementation)</t>
    <phoneticPr fontId="3" type="noConversion"/>
  </si>
  <si>
    <t>FINANCING ACQUISITION OF SHIPS 4 TANK TYPE PANAMAX, IDENTIFIED IN CASCOS EI 511/512/513/514, IN CONSTRUCTION IN SHIPYARD EISA PETRO-A S / A.00 TPB.</t>
  </si>
  <si>
    <t>CONSTRUCTION OF AN OPERATING CENTER, FOR THE RECEIPT, STORAGE, potting, DISTRIBUTION AND GAS OIL LIQUEFIED MARKETING (LPG), IN BARUERI DUE TO CENTER OF OPERATING OSASCO deactivation.</t>
  </si>
  <si>
    <t>downstream</t>
    <phoneticPr fontId="3" type="noConversion"/>
  </si>
  <si>
    <t>IPIRANGA PRODUCT OIL S / A</t>
  </si>
  <si>
    <t>Tankage expansion and modernization of BASE OPERATING AND POOLS, AND MACHINES OF ACQUISITION AND NATIONAL EQUIP.</t>
  </si>
  <si>
    <t>downstream</t>
    <phoneticPr fontId="3" type="noConversion"/>
  </si>
  <si>
    <t>Raizen COMBUSTIVEIS S / A</t>
  </si>
  <si>
    <t>ACQUISITION, INSTALLATION AND EQUIPMENT INSTALLATION AND USE IN ELEMENTOSDE IMAGE TO PUT DEALERS AND CONSUMERS IN MAJOR CUSTOMERS</t>
  </si>
  <si>
    <t>oil&amp;gas</t>
    <phoneticPr fontId="3" type="noConversion"/>
  </si>
  <si>
    <t>BNDES</t>
    <phoneticPr fontId="3" type="noConversion"/>
  </si>
  <si>
    <t>INFRASTRUCTURE Modernisation work (CAIS, backyard and buildings) OF THE NITEROI AND Guaxindiba  BASES, LOCATED IN RIO DE JANEIRO STATE.</t>
    <phoneticPr fontId="3" type="noConversion"/>
  </si>
  <si>
    <t>PARNAIBA II POWER GENERATION A / S</t>
  </si>
  <si>
    <t>Implementation of the THERMAL PLANT GAS, UTE MARANHAO III, COM 517.7 MW of installed capacity, AUCTION OBJECT A-3, 2011, IN THE CITY OF SANTO ANTONIO LOPES - MA.</t>
  </si>
  <si>
    <t>oil&amp;gas</t>
    <phoneticPr fontId="3" type="noConversion"/>
  </si>
  <si>
    <t>downstream</t>
    <phoneticPr fontId="3" type="noConversion"/>
  </si>
  <si>
    <t>BNDES</t>
    <phoneticPr fontId="3" type="noConversion"/>
  </si>
  <si>
    <t>EXPANSION AND ADEQUACY OF INFRASTRUCTURE, PIER The backyard IN ORDER TO INCREASE CAPACITY TERMINAL CALL CAJU And ARMAZENS, TO MEET THE GROWING DEMAND SUPPORT VESSELS OFFSHORE.</t>
  </si>
  <si>
    <t>Techint Engineering &amp; Construction S / A</t>
  </si>
  <si>
    <t>The proceeds will be used by oil rig provider Sete Brasil to fund the first batch of nine vessels for its large-scale chartering project to state-owned oil company Petrobras. The Brazilian National Development Bank (BNDES) and UK Export Finance (UKEF) both approved credit for the roughly $6bn "batch one" debt-financing. BNDES will provide an R$8.8bn ($3.7bn) loan. UKEF is providing a smaller component which is not disclosed. The shareholders of the company will provide around $1.6bn in equity. Sete Brasil has an order to supply 29 deep-water drilling rigs in total to Petrobras requiring an estimated $25bn of investment.</t>
    <phoneticPr fontId="3" type="noConversion"/>
  </si>
  <si>
    <t>WORKING CAPITAL FUNDING FOR ENGINEERING DESIGN, CONSTRUCTION, INSTALLATION AND INTEGRATION OF OIL AND GAS PROCESS MODULES OF FPSO (FLOATING PRODUCTION STORAGE OFFLOADING) P-76 PETROBRAS.</t>
  </si>
  <si>
    <t>ULTRAGAZ S / A COMPANY</t>
  </si>
  <si>
    <t>OIL AND GAS LTD METASA</t>
  </si>
  <si>
    <t>Deployment INDUSTRIAL UNIT FOR MANUFACTURE OF METAL STRUCTURES FOR THE EXPLOITATION OF OIL PLATFORMS AND GAS OFFSHORE MODULOS.</t>
  </si>
  <si>
    <t>KEPPEL Singmarine BRAZIL LTDA</t>
  </si>
  <si>
    <t>Expansion and modernization of KEPPEL SHIPYARD Singmarine MARINERS IN THE CITY - SC.</t>
  </si>
  <si>
    <t>Expansion and modernization of KEPPEL SHIPYARD Singmarine MARINERS IN THE CITY - SC.</t>
    <phoneticPr fontId="3" type="noConversion"/>
  </si>
  <si>
    <t>Supplementation RESOURCES FOR support vessels TWO ACQUISITION MARITIMO THE AHTS TYPE 21,000, IDENTIFIED BY CASCOS NAV-129 The NAV-130, FOR SERVICES TO PROVIDE THE EXPLOITATION OF COMPANIES AND PETROLEUM PRODUCTION, to be built on SHIPYARD NAVSHIP, LOCATED IN ITAJAI - SC.</t>
  </si>
  <si>
    <t>EXPANSION OF GAS DISTRIBUTION NETWORK IN NATURAL PARANA STATE PROVIDED ON YOUR INVESTMENT PLAN FOR THE PERIOD 2nd HALF OF 2011 UNTIL 2012.</t>
  </si>
  <si>
    <t>BNDES</t>
    <phoneticPr fontId="3" type="noConversion"/>
  </si>
  <si>
    <t>MINAS GIRAIS GAS COMPANY - GASMIG</t>
    <phoneticPr fontId="3" type="noConversion"/>
  </si>
  <si>
    <t>INVESTMENT PLAN FOR THE PERIOD 2013-2017.</t>
  </si>
  <si>
    <t>DIVERSION OF FERROVIARIO CONSTRUCTION AND INFRASTRUCTURE OF ASSOCIATED tank cars DISCHARGE AND TRANSFER FOR Raízen STORAGE TANKS IN TERMINAL PAULINIA - SP.</t>
    <phoneticPr fontId="3" type="noConversion"/>
  </si>
  <si>
    <t>Construction of a vessel NAVSHIP IN THE SHIPYARD IN ITAJAI - SC, TYPE AHTS 21,000, WITH NAVY FUND RESOURCES MERCHANT.</t>
    <phoneticPr fontId="3" type="noConversion"/>
  </si>
  <si>
    <t>Argentina</t>
    <phoneticPr fontId="3" type="noConversion"/>
  </si>
  <si>
    <t>EXPORT OF GOODS AND SERVICES ENGINEERING THE NEW DESIGN OF THE PIPELINE EXPANSION SAN MARTIN IN OPERATION BY CONCESSIONARIA TGS.</t>
  </si>
  <si>
    <t>midstream</t>
    <phoneticPr fontId="3" type="noConversion"/>
  </si>
  <si>
    <t>Argentina</t>
    <phoneticPr fontId="3" type="noConversion"/>
  </si>
  <si>
    <t>midstream</t>
    <phoneticPr fontId="3" type="noConversion"/>
  </si>
  <si>
    <t>EXPORTS OF GOODS AND ENGINEERING SERVICES FOR EXTENSION OF GAS PIPELINES · A NETWORK OF TRANSFER CAPACITY OF trunk TGS and TGN, IN ARGENTINA.</t>
  </si>
  <si>
    <t>Note: ijglobal data often refers to the financial close date of a project, not the date when funding was approved, which is the information generally used to assign time period.</t>
    <phoneticPr fontId="3" type="noConversion"/>
  </si>
  <si>
    <t>http://www.bndes.gov.br/SiteBNDES/bndes/bndes_pt/Institucional/BNDES_Transparente/consulta_as_operacoes_exportacao/planilhas_exportacao_pos_embarque.html</t>
  </si>
  <si>
    <t>2013 estimate, million USD</t>
    <phoneticPr fontId="3" type="noConversion"/>
  </si>
  <si>
    <t>Revitalization of SHIPYARD INHAUMA, aiming DOTA IT VESSEL HULL OF CONVERSION CAPACITY IN FPSOs, CAO NEW construction vessels and MODULOS FOR PLATFORMS.</t>
  </si>
  <si>
    <t>GEONAVEGACAO S / A</t>
  </si>
  <si>
    <t>CONSTRUCTION OF A VESSEL TYPE PSV 4500, AT SHIPYARD WILSON SONS WITH NAVY FUND RESOURCES MERCHANT.</t>
  </si>
  <si>
    <t>Vard PROMAR S / A</t>
  </si>
  <si>
    <t>CONSTRUCTION OF TWO VESSELS IN SHIPYARD TYPE PLSV Vard PROMAR WITH NAVY FUND RESOURCES MERCHANT.</t>
    <phoneticPr fontId="3" type="noConversion"/>
  </si>
  <si>
    <t>CONSTRUCTION OF TWO VESSELS IN SHIPYARD TYPE PLSV Vard PROMAR WITH NAVY FUND RESOURCES MERCHANT.</t>
  </si>
  <si>
    <t>CONSTRUCTION OF A FUEL DISTRIBUTION PLANT IN PATIO INTERMODAL NATIONAL PORT - TO.</t>
  </si>
  <si>
    <t>PORT OPERATIONS ACU SA</t>
  </si>
  <si>
    <t>Implementation PORT ACU-GENERAL CARGO, LOCATED IN THE CITY OF SAO JOAO BAR-RJ, DEDICATED TO CHARGES GENERAL (COAL MINING, STEEL PRODUCTS, GRANITE AND CONTAINERS) AND LOGISTICS NEEDS AND SUPPLIES OF EXPLOITATION OF ACTIVITIES AND OIL PRODUCTION AND GAS FIELDS IN BOWL.</t>
  </si>
  <si>
    <t>Tax exemption</t>
    <phoneticPr fontId="3" type="noConversion"/>
  </si>
  <si>
    <t>gas</t>
    <phoneticPr fontId="3" type="noConversion"/>
  </si>
  <si>
    <t>infrastructure development</t>
    <phoneticPr fontId="3" type="noConversion"/>
  </si>
  <si>
    <t>RECAP</t>
    <phoneticPr fontId="3" type="noConversion"/>
  </si>
  <si>
    <t>Tax exemption</t>
    <phoneticPr fontId="3" type="noConversion"/>
  </si>
  <si>
    <t>inclusive of many industries, beyond fossil fuels and energy</t>
    <phoneticPr fontId="3" type="noConversion"/>
  </si>
  <si>
    <t>field development, extraction, plant operation production, transportation</t>
    <phoneticPr fontId="3" type="noConversion"/>
  </si>
  <si>
    <t xml:space="preserve">Special Bonded Warehouses </t>
    <phoneticPr fontId="3" type="noConversion"/>
  </si>
  <si>
    <t>Tax exemption</t>
    <phoneticPr fontId="3" type="noConversion"/>
  </si>
  <si>
    <t>oil and gas</t>
    <phoneticPr fontId="3" type="noConversion"/>
  </si>
  <si>
    <t>no data</t>
    <phoneticPr fontId="3" type="noConversion"/>
  </si>
  <si>
    <t>direct spending</t>
    <phoneticPr fontId="3" type="noConversion"/>
  </si>
  <si>
    <t>oil and gas</t>
    <phoneticPr fontId="3" type="noConversion"/>
  </si>
  <si>
    <t>extraction</t>
    <phoneticPr fontId="3" type="noConversion"/>
  </si>
  <si>
    <t>Controladoria-Geral da União, 2013:  http://www.portaltransparencia.gov.br/PortalComprasDiretasAtividadeEconomica_3.asp?Ano=2013&amp;tipoCNAE=1&amp;codigoSecao=B&amp;codigoSubClasse=600001 NOTE: Amounts provided to Petrobras have been excluded</t>
    <phoneticPr fontId="3" type="noConversion"/>
  </si>
  <si>
    <t>Controladoria-Geral da União, 2014: http://www.portaldatransparencia.gov.br/PortalComprasDiretasAtividadeEconomica_3.asp?Ano=2014&amp;tipoCNAE=1&amp;codigoSecao=B&amp;codigoSubClasse=600001</t>
    <phoneticPr fontId="3" type="noConversion"/>
  </si>
  <si>
    <t>CONSTRUCTION OF 02 vessels PSV-OSRV TYPE 1050 (OIL SPILL RECOVERY VESSEL) TO MEET PETROBRAS, UNDER CHARTER PARTY to be built in SHIPYARD WILSON SONS, GUARUJA UNIT - SP. SP.</t>
    <phoneticPr fontId="3" type="noConversion"/>
  </si>
  <si>
    <t>OCEANPACT NAVIGATION LTD.</t>
    <phoneticPr fontId="3" type="noConversion"/>
  </si>
  <si>
    <t>SUPPORT FOR INVESTMENT PLAN FOR 2014 AIMING TO INCREASE market share from the expansion and modernization of the GAS DEALER NETWORK AS WELL AS THE attracting and retaining BIG CONSUMERS AND SOCIAL INVESTMENTS MADE TO BE IN THE COMMUNITY SCOPE.</t>
  </si>
  <si>
    <t>Raizen COMBUSTIVEIS S / A</t>
    <phoneticPr fontId="3" type="noConversion"/>
  </si>
  <si>
    <t>http://www.bndes.gov.br/SiteBNDES/export/sites/default/bndes_pt/Galerias/Arquivos/consultas/operacoes_dir_ind_nao_aut_2002_diante.xls</t>
  </si>
  <si>
    <t>DIVERSION OF FERROVIARIO CONSTRUCTION AND INFRASTRUCTURE OF ASSOCIATED tank cars DISCHARGE AND TRANSFER FOR Raízen STORAGE TANKS IN TERMINAL PAULINIA - SP.</t>
    <phoneticPr fontId="3" type="noConversion"/>
  </si>
  <si>
    <t>DIVERSION OF FERROVIARIO CONSTRUCTION AND INFRASTRUCTURE OF ASSOCIATED tank cars DISCHARGE AND TRANSFER FOR Raízen STORAGE TANKS IN TERMINAL PAULINIA - SP.</t>
  </si>
  <si>
    <t>Note:BNDES data is based on the contract date, while ijglobal data may refer to approval of funds or to the financial close date of a project.</t>
    <phoneticPr fontId="3" type="noConversion"/>
  </si>
  <si>
    <t>CONSTRUTORA NORBERTO ODEBRECHT SA</t>
  </si>
  <si>
    <t>Controladoria-Geral da União, 2014: http://www.portaltransparencia.gov.br/PortalComprasDiretasPesquisaAcaoFavorecido.asp?Ano=2014&amp;codigoAcao=2050&amp;codigoFuncao=25</t>
    <phoneticPr fontId="3" type="noConversion"/>
  </si>
  <si>
    <t xml:space="preserve">Production of gas </t>
    <phoneticPr fontId="3" type="noConversion"/>
  </si>
  <si>
    <t>direct spending</t>
    <phoneticPr fontId="3" type="noConversion"/>
  </si>
  <si>
    <t>natural gas</t>
    <phoneticPr fontId="3" type="noConversion"/>
  </si>
  <si>
    <t>production</t>
    <phoneticPr fontId="3" type="noConversion"/>
  </si>
  <si>
    <t>Controladoria-Geral da União, 2013: http://www.portaltransparencia.gov.br/PortalComprasDiretasAtividadeEconomica_3.asp?Ano=2013&amp;tipoCNAE=1&amp;codigoSecao=D&amp;codigoSubClasse=3520401</t>
    <phoneticPr fontId="3" type="noConversion"/>
  </si>
  <si>
    <t>Controladoria-Geral da União, 2014: http://www.portaldatransparencia.gov.br/PortalComprasDiretasAtividadeEconomica_3.asp?Ano=2014&amp;tipoCNAE=1&amp;codigoSecao=D&amp;codigoSubClasse=3520401</t>
    <phoneticPr fontId="3" type="noConversion"/>
  </si>
  <si>
    <t>CT-Petro</t>
    <phoneticPr fontId="3" type="noConversion"/>
  </si>
  <si>
    <t xml:space="preserve">direct spending </t>
    <phoneticPr fontId="3" type="noConversion"/>
  </si>
  <si>
    <t>exploration, extraction, production</t>
    <phoneticPr fontId="3" type="noConversion"/>
  </si>
  <si>
    <t>Controladoria-Geral da União, 2014: http://www.portaltransparencia.gov.br/PortalComprasDiretasPesquisaAcaoFavorecido.asp?Ano=2014&amp;codigoAcao=4156&amp;codigoFuncao=19</t>
    <phoneticPr fontId="3" type="noConversion"/>
  </si>
  <si>
    <t>Source 2013</t>
    <phoneticPr fontId="3" type="noConversion"/>
  </si>
  <si>
    <t>Source 2014</t>
    <phoneticPr fontId="3" type="noConversion"/>
  </si>
  <si>
    <t>SUDENE*</t>
    <phoneticPr fontId="3" type="noConversion"/>
  </si>
  <si>
    <t>Tax exemption</t>
    <phoneticPr fontId="3" type="noConversion"/>
  </si>
  <si>
    <t>oil and gas as well as other industries</t>
    <phoneticPr fontId="3" type="noConversion"/>
  </si>
  <si>
    <t>https://ijglobal.com/data/transaction/32023/sete-brasil-deep-water-drilling-rigs-batch-one, http://www.offshore-technology.com/news/newssete-brasil-receives-37bn-loan-to-finance-building-nine-offshore-drilling-rigs-4161138   http://oglobo.globo.com/brasil/cpi-da-petrobras-bndes-nao-fez-repasse-de-recursos-sete-brasil-diz-presidente-do-banco-15892910    https://doc.research-and-analytics.csfb.com/docView?sourceid=em&amp;document_id=x628840&amp;serialid=MAkm8MGBIts2FK4wLTEvhnBX5qIz%2Bhvv6GnQCscNLBc%3D</t>
    <phoneticPr fontId="3" type="noConversion"/>
  </si>
  <si>
    <t>Banco do Brasil</t>
    <phoneticPr fontId="3" type="noConversion"/>
  </si>
  <si>
    <t>Odebrecht Drilling ODN I &amp; II Refinancing</t>
  </si>
  <si>
    <t>IJ Global</t>
  </si>
  <si>
    <t>Acquisition of 4 Sevan Drilling Rigs</t>
    <phoneticPr fontId="3" type="noConversion"/>
  </si>
  <si>
    <t>Sete Brasil Deep-water Drilling Rigs Batch One</t>
    <phoneticPr fontId="3" type="noConversion"/>
  </si>
  <si>
    <t>Tax exemption</t>
    <phoneticPr fontId="3" type="noConversion"/>
  </si>
  <si>
    <t>oil and gas</t>
    <phoneticPr fontId="3" type="noConversion"/>
  </si>
  <si>
    <t>no data</t>
    <phoneticPr fontId="3" type="noConversion"/>
  </si>
  <si>
    <t>gaining access, exploration, appraisial of a field, field development, and extraction</t>
    <phoneticPr fontId="3" type="noConversion"/>
  </si>
  <si>
    <t>REIDI</t>
    <phoneticPr fontId="3" type="noConversion"/>
  </si>
  <si>
    <t xml:space="preserve">direct spending </t>
    <phoneticPr fontId="3" type="noConversion"/>
  </si>
  <si>
    <t>oil and gas</t>
    <phoneticPr fontId="3" type="noConversion"/>
  </si>
  <si>
    <t>no data</t>
    <phoneticPr fontId="3" type="noConversion"/>
  </si>
  <si>
    <t>not specified</t>
    <phoneticPr fontId="3" type="noConversion"/>
  </si>
  <si>
    <t>ANP, n.d.</t>
    <phoneticPr fontId="3" type="noConversion"/>
  </si>
  <si>
    <t>Electricity transmission</t>
    <phoneticPr fontId="3" type="noConversion"/>
  </si>
  <si>
    <t>directy spending</t>
    <phoneticPr fontId="3" type="noConversion"/>
  </si>
  <si>
    <t>not specified</t>
    <phoneticPr fontId="3" type="noConversion"/>
  </si>
  <si>
    <t>transmission</t>
    <phoneticPr fontId="3" type="noConversion"/>
  </si>
  <si>
    <t>Controladoria-Geral da União, 2014: http://www.portaldatransparencia.gov.br/PortalComprasDiretasAtividadeEconomica_3.asp?Ano=2014&amp;tipoCNAE=1&amp;codigoSecao=D&amp;codigoSubClasse=3512300</t>
    <phoneticPr fontId="3" type="noConversion"/>
  </si>
  <si>
    <t>direct spending</t>
    <phoneticPr fontId="3" type="noConversion"/>
  </si>
  <si>
    <t>electricity infrastructure development, transportation, generation</t>
    <phoneticPr fontId="3" type="noConversion"/>
  </si>
  <si>
    <t>Controladoria-Geral da União, 2014: http://www.portaltransparencia.gov.br/PortalComprasDiretasOEFavorecidoED.asp?Ano=2014&amp;CodigoOS=32000&amp;CodigoOrgao=32101&amp;CodigoUG=320013&amp;CodigoGD=3&amp;CodigoED=45</t>
    <phoneticPr fontId="3" type="noConversion"/>
  </si>
  <si>
    <t>Electricity distribution</t>
    <phoneticPr fontId="3" type="noConversion"/>
  </si>
  <si>
    <t xml:space="preserve">gaining access, exploration, field development, extraction  </t>
    <phoneticPr fontId="3" type="noConversion"/>
  </si>
  <si>
    <t>Tax exemption</t>
    <phoneticPr fontId="3" type="noConversion"/>
  </si>
  <si>
    <t xml:space="preserve">oil and gas </t>
    <phoneticPr fontId="3" type="noConversion"/>
  </si>
  <si>
    <t>no data</t>
    <phoneticPr fontId="3" type="noConversion"/>
  </si>
  <si>
    <t xml:space="preserve">exploration, field development, extraction  </t>
    <phoneticPr fontId="3" type="noConversion"/>
  </si>
  <si>
    <t>R&amp;D tax exemption</t>
    <phoneticPr fontId="3" type="noConversion"/>
  </si>
  <si>
    <t>inclusive of many industries, beyond energy</t>
    <phoneticPr fontId="3" type="noConversion"/>
  </si>
  <si>
    <t>all phases</t>
    <phoneticPr fontId="3" type="noConversion"/>
  </si>
  <si>
    <t>Norway's Sevan Drilling has reached financial close on a US$1.75 billion financing to support its acquisition by fellow Norwegian offshore drilling company Seadrill and the partial financing of two new in-development rigs.  
ING Bank structured and syndicated the facility, with a nearly 50 per cent oversubscription. The deal closed on 8 October 2013.
Sevan Drilling’s secured bank facility is split between a US$1.4 billion tranche A loan and a US$350 million tranche B. Tenor on both tranches is five years. Pricing on tranche A is 290bps. Pricing on tranche B is 250bps. The latter is guaranteed by Norwegian export credit agency GIEK.</t>
    <phoneticPr fontId="3" type="noConversion"/>
  </si>
  <si>
    <t>Controladoria-Geral da União, 2013: http://www.portaldatransparencia.gov.br/PortalComprasDiretasPesquisaAcaoFavorecido.asp?Ano=2013&amp;codigoAcao=2050&amp;codigoFuncao=25</t>
    <phoneticPr fontId="3" type="noConversion"/>
  </si>
  <si>
    <t>direct spending</t>
    <phoneticPr fontId="3" type="noConversion"/>
  </si>
  <si>
    <t>not specified</t>
    <phoneticPr fontId="3" type="noConversion"/>
  </si>
  <si>
    <t>distribution</t>
    <phoneticPr fontId="3" type="noConversion"/>
  </si>
  <si>
    <t>Controladoria-Geral da União, 2014 http://www.portaldatransparencia.gov.br/PortalComprasDiretasAtividadeEconomica_3.asp?Ano=2014&amp;tipoCNAE=1&amp;codigoSecao=D&amp;codigoSubClasse=3514000&amp;Pagina=2</t>
    <phoneticPr fontId="3" type="noConversion"/>
  </si>
  <si>
    <t>Extraction of Petrol and Natural Gas</t>
    <phoneticPr fontId="3" type="noConversion"/>
  </si>
  <si>
    <t>Activities supporting the extraction of petrol and natural gas</t>
    <phoneticPr fontId="3" type="noConversion"/>
  </si>
  <si>
    <t>oil and natural gas</t>
    <phoneticPr fontId="3" type="noConversion"/>
  </si>
  <si>
    <t>extraction</t>
    <phoneticPr fontId="3" type="noConversion"/>
  </si>
  <si>
    <t>Controladoria-Geral da União, 2013: http://www.portaltransparencia.gov.br/PortalComprasDiretasAtividadeEconomica_3.asp?Ano=2013&amp;tipoCNAE=1&amp;codigoSecao=B&amp;codigoSubClasse=910600 NOTE: Amounts provided to Petrobras have been excluded</t>
    <phoneticPr fontId="3" type="noConversion"/>
  </si>
  <si>
    <t>Controladoria-Geral da União, 2014: http://www.portaldatransparencia.gov.br/PortalComprasDiretasAtividadeEconomica_3.asp?Ano=2014&amp;tipoCNAE=1&amp;codigoSecao=B&amp;codigoSubClasse=910600  NOTE: Amounts provided to Petrobras have been excluded</t>
    <phoneticPr fontId="3" type="noConversion"/>
  </si>
  <si>
    <t>Studies for the expansion of the network of gas pipelines</t>
    <phoneticPr fontId="3" type="noConversion"/>
  </si>
  <si>
    <t>direct spending</t>
    <phoneticPr fontId="3" type="noConversion"/>
  </si>
  <si>
    <t>oil and natural gas</t>
    <phoneticPr fontId="3" type="noConversion"/>
  </si>
  <si>
    <t>infrastructure development</t>
    <phoneticPr fontId="3" type="noConversion"/>
  </si>
  <si>
    <t xml:space="preserve">gaining access, exploration, field development, extraction, transportation, electricity generation </t>
    <phoneticPr fontId="3" type="noConversion"/>
  </si>
  <si>
    <t>SUDENE, 2014a</t>
    <phoneticPr fontId="3" type="noConversion"/>
  </si>
  <si>
    <t>SUDENE, 2015c</t>
    <phoneticPr fontId="3" type="noConversion"/>
  </si>
  <si>
    <t>REPENEC</t>
    <phoneticPr fontId="3" type="noConversion"/>
  </si>
  <si>
    <t>Tax exemption</t>
    <phoneticPr fontId="3" type="noConversion"/>
  </si>
  <si>
    <t>oil and gas as well as other industries</t>
    <phoneticPr fontId="3" type="noConversion"/>
  </si>
  <si>
    <t>field development, extraction, production, transportation</t>
    <phoneticPr fontId="3" type="noConversion"/>
  </si>
  <si>
    <t>Receita Federal, 2012: Quadro III</t>
    <phoneticPr fontId="3" type="noConversion"/>
  </si>
  <si>
    <t>Receita Federal, 2013: Quadro III</t>
    <phoneticPr fontId="3" type="noConversion"/>
  </si>
  <si>
    <t>Thermoelectricty</t>
    <phoneticPr fontId="3" type="noConversion"/>
  </si>
  <si>
    <t>Tax exemption</t>
    <phoneticPr fontId="3" type="noConversion"/>
  </si>
  <si>
    <t>natural gas, coal</t>
    <phoneticPr fontId="3" type="noConversion"/>
  </si>
  <si>
    <t>Electricity generation</t>
    <phoneticPr fontId="3" type="noConversion"/>
  </si>
  <si>
    <t>Receita Federal, 2012: Quadro III</t>
    <phoneticPr fontId="3" type="noConversion"/>
  </si>
  <si>
    <t>Receita Federal, 2013: Quadro III</t>
    <phoneticPr fontId="3" type="noConversion"/>
  </si>
  <si>
    <t>REPETRO</t>
    <phoneticPr fontId="3" type="noConversion"/>
  </si>
  <si>
    <t>Total National Subsidies                                          (annual average 2013 and 2014)</t>
  </si>
  <si>
    <t>Estimated annual amount</t>
  </si>
  <si>
    <t>2014 estimate</t>
  </si>
  <si>
    <t xml:space="preserve">*Note: The reporting for SUDENE for 2013 was less transparent than for 2014, making it more difficult to determine the exact amount of support for fossil fuels in that year. However, the overall figures in comparable categories were similar, implying that the level of support was similar. As such, we have used the 2014 figure in calculating the average annual subsidies. </t>
  </si>
  <si>
    <t>Manaus Zone</t>
    <phoneticPr fontId="3" type="noConversion"/>
  </si>
  <si>
    <t>Tax exemption</t>
    <phoneticPr fontId="3" type="noConversion"/>
  </si>
  <si>
    <t>inclusive of many industries, beyond energy</t>
    <phoneticPr fontId="3" type="noConversion"/>
  </si>
  <si>
    <t>non-quantifiable</t>
    <phoneticPr fontId="3" type="noConversion"/>
  </si>
  <si>
    <t>all phases</t>
    <phoneticPr fontId="3" type="noConversion"/>
  </si>
  <si>
    <t>CCC Conda de Consumo de Combusteveis</t>
    <phoneticPr fontId="3" type="noConversion"/>
  </si>
  <si>
    <t>direct spending</t>
    <phoneticPr fontId="3" type="noConversion"/>
  </si>
  <si>
    <t>oil and gas</t>
    <phoneticPr fontId="3" type="noConversion"/>
  </si>
  <si>
    <t xml:space="preserve">electricity generation </t>
    <phoneticPr fontId="3" type="noConversion"/>
  </si>
  <si>
    <t>Eletrobras, 2012</t>
    <phoneticPr fontId="3" type="noConversion"/>
  </si>
  <si>
    <t>Eletrobras, 2013</t>
    <phoneticPr fontId="3" type="noConversion"/>
  </si>
  <si>
    <t>Geologic and Geophysical services applied to to prospecting petroleum and natural gas</t>
    <phoneticPr fontId="3" type="noConversion"/>
  </si>
  <si>
    <t>direct spending</t>
    <phoneticPr fontId="3" type="noConversion"/>
  </si>
  <si>
    <t>oil and natural gas</t>
    <phoneticPr fontId="3" type="noConversion"/>
  </si>
  <si>
    <t>exploration</t>
    <phoneticPr fontId="3" type="noConversion"/>
  </si>
  <si>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</si>
  <si>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</si>
  <si>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</si>
  <si>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</si>
  <si>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</si>
  <si>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</si>
  <si>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</si>
  <si>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rgb="FF4F81BD"/>
        <rFont val="Arial"/>
        <family val="2"/>
      </rPr>
      <t>USD  - except where otherwise indicated)</t>
    </r>
  </si>
  <si>
    <t xml:space="preserve">Value </t>
  </si>
  <si>
    <t>SOE Investment (USD million  - except where otherwise indicated)</t>
  </si>
  <si>
    <t>Coal mining</t>
  </si>
  <si>
    <t>Coal fired power</t>
  </si>
  <si>
    <t>Upstream oil and gas</t>
  </si>
  <si>
    <t>Oil and gas pipelines, power plants and refineries</t>
  </si>
  <si>
    <t xml:space="preserve">Multiple fossil fuels or not specified </t>
  </si>
  <si>
    <t>Public finance international (full) (USD  - except where otherwise indicated)</t>
  </si>
  <si>
    <t>Public finance domestic (full) (USD  - except where otherwise indicated)</t>
  </si>
  <si>
    <t>Controladoria-Geral da União, 2013: http://www.portaltransparencia.gov.br/PortalComprasDiretasPesquisaAcaoFavorecido.asp?Ano=2013&amp;codigoAcao=20LH&amp;codigoFuncao=25</t>
    <phoneticPr fontId="3" type="noConversion"/>
  </si>
  <si>
    <t>Controladoria-Geral da União, 2014: http://www.portaltransparencia.gov.br/PortalComprasDiretasPesquisaAcaoFavorecido.asp?Ano=2014&amp;codigoAcao=20LH&amp;codigoFuncao</t>
    <phoneticPr fontId="3" type="noConversion"/>
  </si>
  <si>
    <t xml:space="preserve">ANP </t>
    <phoneticPr fontId="3" type="noConversion"/>
  </si>
  <si>
    <t>Name of SOE</t>
  </si>
  <si>
    <t>Project / Investment</t>
  </si>
  <si>
    <t xml:space="preserve">Annualised Average Value in billion USD </t>
  </si>
  <si>
    <t>Source:</t>
  </si>
  <si>
    <t>Petrobras</t>
  </si>
  <si>
    <t>Investment</t>
  </si>
  <si>
    <t>Exploration, extraction, and related services</t>
  </si>
  <si>
    <t xml:space="preserve">oil and gas </t>
  </si>
  <si>
    <t>Petrobras, 2014a; 2015</t>
  </si>
  <si>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</si>
  <si>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</si>
  <si>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Brazil country study: http://www.odi.org/publications/10090-G20-subsidies-oil-gas-coal-production-Brazil</t>
  </si>
  <si>
    <t>G20 SUBSIDIES FOR OIL, GAS AND COAL PRODUCTION: BRAZIL</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</si>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</sst>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_(* #,##0.00_);_(* \(#,##0.00\);_(* &quot;-&quot;??_);_(@_)"/>
    <numFmt numFmtId="166" formatCode="_(* #,##0_);_(* \(#,##0\);_(* &quot;-&quot;??_);_(@_)"/>
    <numFmt numFmtId="167" formatCode="_(&quot;$&quot;* #,##0_);_(&quot;$&quot;* \(#,##0\);_(&quot;$&quot;* &quot;-&quot;??_);_(@_)"/>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sz val="12"/>
      <color indexed="8"/>
      <name val="Calibri"/>
      <family val="2"/>
    </font>
    <font>
      <sz val="10"/>
      <color indexed="8"/>
      <name val="Arial"/>
      <family val="2"/>
    </font>
    <font>
      <sz val="10"/>
      <name val="Arial"/>
      <family val="2"/>
    </font>
    <font>
      <b/>
      <sz val="10"/>
      <color indexed="8"/>
      <name val="Arial"/>
      <family val="2"/>
    </font>
    <font>
      <b/>
      <sz val="10"/>
      <color indexed="62"/>
      <name val="Arial"/>
      <family val="2"/>
    </font>
    <font>
      <u/>
      <sz val="10"/>
      <color indexed="12"/>
      <name val="Arial"/>
      <family val="2"/>
    </font>
    <font>
      <sz val="10"/>
      <color indexed="12"/>
      <name val="Arial"/>
      <family val="2"/>
    </font>
    <font>
      <u/>
      <sz val="10"/>
      <name val="Arial"/>
      <family val="2"/>
    </font>
    <font>
      <sz val="10"/>
      <color indexed="62"/>
      <name val="Arial"/>
      <family val="2"/>
    </font>
    <font>
      <b/>
      <sz val="10"/>
      <color rgb="FF4F81BD"/>
      <name val="Arial"/>
      <family val="2"/>
    </font>
    <font>
      <b/>
      <sz val="10"/>
      <color indexed="8"/>
      <name val="Arial"/>
      <family val="2"/>
    </font>
    <font>
      <sz val="10"/>
      <color indexed="8"/>
      <name val="Arial"/>
      <family val="2"/>
    </font>
    <font>
      <sz val="10"/>
      <color indexed="23"/>
      <name val="Arial"/>
      <family val="2"/>
    </font>
    <font>
      <i/>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1" fillId="0" borderId="0" applyNumberFormat="0" applyFill="0" applyBorder="0" applyAlignment="0" applyProtection="0"/>
  </cellStyleXfs>
  <cellXfs count="122">
    <xf numFmtId="0" fontId="0" fillId="0" borderId="0" xfId="0"/>
    <xf numFmtId="0" fontId="5"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Font="1" applyBorder="1" applyAlignment="1">
      <alignment horizontal="left" vertical="center"/>
    </xf>
    <xf numFmtId="166" fontId="6" fillId="0" borderId="9" xfId="3" applyNumberFormat="1" applyFont="1" applyFill="1" applyBorder="1" applyAlignment="1">
      <alignment horizontal="right" vertical="center"/>
    </xf>
    <xf numFmtId="3" fontId="6" fillId="0" borderId="1" xfId="0" applyNumberFormat="1" applyFont="1" applyBorder="1"/>
    <xf numFmtId="0" fontId="5" fillId="0" borderId="0" xfId="0" applyFont="1"/>
    <xf numFmtId="3" fontId="5" fillId="0" borderId="0" xfId="0" applyNumberFormat="1" applyFont="1"/>
    <xf numFmtId="0" fontId="5" fillId="0" borderId="0" xfId="0" applyFont="1" applyAlignment="1">
      <alignment wrapText="1"/>
    </xf>
    <xf numFmtId="0" fontId="7" fillId="0" borderId="1" xfId="0" applyFont="1" applyBorder="1" applyAlignment="1">
      <alignment wrapText="1"/>
    </xf>
    <xf numFmtId="0" fontId="5" fillId="0" borderId="1" xfId="0" applyFont="1" applyBorder="1" applyAlignment="1">
      <alignment wrapText="1"/>
    </xf>
    <xf numFmtId="0" fontId="8" fillId="0" borderId="1" xfId="0" applyFont="1" applyBorder="1" applyAlignment="1">
      <alignment vertical="center" wrapText="1"/>
    </xf>
    <xf numFmtId="3" fontId="5" fillId="0" borderId="1" xfId="0" applyNumberFormat="1" applyFont="1" applyBorder="1"/>
    <xf numFmtId="3" fontId="7" fillId="0" borderId="1" xfId="0" applyNumberFormat="1" applyFont="1" applyBorder="1" applyAlignment="1">
      <alignment vertical="center" wrapText="1"/>
    </xf>
    <xf numFmtId="3" fontId="5" fillId="0" borderId="1" xfId="0" applyNumberFormat="1" applyFont="1" applyFill="1" applyBorder="1"/>
    <xf numFmtId="0" fontId="9" fillId="0" borderId="1" xfId="1" applyFont="1" applyBorder="1" applyAlignment="1">
      <alignment wrapText="1"/>
    </xf>
    <xf numFmtId="0" fontId="10" fillId="0" borderId="1" xfId="0" applyFont="1" applyBorder="1" applyAlignment="1">
      <alignment wrapText="1"/>
    </xf>
    <xf numFmtId="3" fontId="6" fillId="0" borderId="1" xfId="0" applyNumberFormat="1" applyFont="1" applyFill="1" applyBorder="1"/>
    <xf numFmtId="0" fontId="11" fillId="0" borderId="1" xfId="1" applyFont="1" applyBorder="1" applyAlignment="1">
      <alignment wrapText="1"/>
    </xf>
    <xf numFmtId="0" fontId="6" fillId="0" borderId="0" xfId="0" applyFont="1"/>
    <xf numFmtId="0" fontId="6" fillId="0" borderId="1" xfId="0" applyFont="1" applyBorder="1" applyAlignment="1">
      <alignment wrapText="1"/>
    </xf>
    <xf numFmtId="0" fontId="12"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6" fillId="0" borderId="1" xfId="0" applyFont="1" applyBorder="1" applyAlignment="1">
      <alignment vertical="center" wrapText="1"/>
    </xf>
    <xf numFmtId="3" fontId="6" fillId="0" borderId="1" xfId="0" applyNumberFormat="1" applyFont="1" applyFill="1" applyBorder="1" applyAlignment="1">
      <alignment vertical="center" wrapText="1"/>
    </xf>
    <xf numFmtId="3" fontId="6" fillId="0" borderId="1" xfId="0" applyNumberFormat="1" applyFont="1" applyBorder="1" applyAlignment="1">
      <alignment vertical="center" wrapText="1"/>
    </xf>
    <xf numFmtId="3" fontId="5" fillId="0" borderId="1" xfId="0" applyNumberFormat="1" applyFont="1" applyFill="1" applyBorder="1" applyAlignment="1">
      <alignment vertical="center" wrapText="1"/>
    </xf>
    <xf numFmtId="0" fontId="5" fillId="0" borderId="0" xfId="0" applyFont="1" applyAlignment="1">
      <alignment horizontal="justify" vertical="center"/>
    </xf>
    <xf numFmtId="0" fontId="7" fillId="0" borderId="0" xfId="0" applyFont="1" applyAlignment="1">
      <alignment horizontal="justify" vertical="center"/>
    </xf>
    <xf numFmtId="0" fontId="13" fillId="0" borderId="0" xfId="0" applyFont="1" applyBorder="1" applyAlignment="1">
      <alignment horizontal="left" vertical="center"/>
    </xf>
    <xf numFmtId="0" fontId="14" fillId="0" borderId="0" xfId="0" applyFont="1"/>
    <xf numFmtId="0" fontId="15" fillId="0" borderId="0" xfId="0" applyFont="1"/>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9" xfId="0" applyFont="1" applyBorder="1"/>
    <xf numFmtId="0" fontId="15" fillId="0" borderId="15" xfId="0" applyFont="1" applyBorder="1"/>
    <xf numFmtId="0" fontId="15" fillId="0" borderId="16" xfId="0" applyFont="1" applyBorder="1"/>
    <xf numFmtId="0" fontId="15" fillId="0" borderId="17" xfId="0" applyFont="1" applyBorder="1"/>
    <xf numFmtId="0" fontId="16" fillId="0" borderId="9" xfId="0" applyFont="1" applyFill="1" applyBorder="1" applyAlignment="1">
      <alignment horizontal="left" vertical="top" wrapText="1"/>
    </xf>
    <xf numFmtId="0" fontId="7" fillId="0" borderId="9" xfId="0" applyFont="1" applyBorder="1" applyAlignment="1">
      <alignment horizontal="center" vertical="center" wrapText="1"/>
    </xf>
    <xf numFmtId="0" fontId="15" fillId="0" borderId="9" xfId="0" applyFont="1" applyBorder="1" applyAlignment="1">
      <alignment wrapText="1"/>
    </xf>
    <xf numFmtId="0" fontId="15" fillId="0" borderId="0" xfId="0" applyFont="1" applyAlignment="1">
      <alignment wrapText="1"/>
    </xf>
    <xf numFmtId="0" fontId="15" fillId="0" borderId="9" xfId="0" applyFont="1" applyBorder="1" applyAlignment="1"/>
    <xf numFmtId="0" fontId="15" fillId="0" borderId="9" xfId="0" applyFont="1" applyFill="1" applyBorder="1" applyAlignment="1"/>
    <xf numFmtId="0" fontId="15" fillId="0" borderId="0" xfId="0" applyFont="1" applyAlignment="1"/>
    <xf numFmtId="166" fontId="15" fillId="0" borderId="0" xfId="0" applyNumberFormat="1" applyFont="1" applyAlignment="1">
      <alignment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6" xfId="0" applyFont="1" applyFill="1" applyBorder="1" applyAlignment="1">
      <alignment horizontal="center" wrapText="1"/>
    </xf>
    <xf numFmtId="0" fontId="7" fillId="0" borderId="7" xfId="0" applyFont="1" applyBorder="1" applyAlignment="1">
      <alignment horizontal="center" wrapText="1"/>
    </xf>
    <xf numFmtId="0" fontId="5" fillId="0" borderId="8" xfId="0" applyFont="1" applyBorder="1" applyAlignment="1"/>
    <xf numFmtId="1" fontId="5" fillId="0" borderId="9" xfId="0" applyNumberFormat="1" applyFont="1" applyBorder="1" applyAlignment="1">
      <alignment horizontal="center" vertical="center" wrapText="1"/>
    </xf>
    <xf numFmtId="1" fontId="5" fillId="0" borderId="10" xfId="0" applyNumberFormat="1" applyFont="1" applyBorder="1"/>
    <xf numFmtId="0" fontId="5" fillId="0" borderId="9" xfId="0" applyFont="1" applyBorder="1" applyAlignment="1">
      <alignment horizontal="center" wrapText="1"/>
    </xf>
    <xf numFmtId="2" fontId="5" fillId="0" borderId="9" xfId="0" applyNumberFormat="1" applyFont="1" applyBorder="1" applyAlignment="1">
      <alignment horizontal="center" wrapText="1"/>
    </xf>
    <xf numFmtId="1" fontId="5" fillId="0" borderId="9" xfId="0" applyNumberFormat="1" applyFont="1" applyBorder="1" applyAlignment="1">
      <alignment horizontal="center" wrapText="1"/>
    </xf>
    <xf numFmtId="0" fontId="7" fillId="0" borderId="9" xfId="0" applyFont="1" applyFill="1" applyBorder="1" applyAlignment="1">
      <alignment horizontal="center" vertical="center" wrapText="1"/>
    </xf>
    <xf numFmtId="166" fontId="15" fillId="0" borderId="9" xfId="3" applyNumberFormat="1" applyFont="1" applyBorder="1"/>
    <xf numFmtId="165" fontId="15" fillId="0" borderId="0" xfId="0" applyNumberFormat="1" applyFont="1"/>
    <xf numFmtId="0" fontId="15" fillId="0" borderId="9" xfId="0" applyFont="1" applyFill="1" applyBorder="1"/>
    <xf numFmtId="167" fontId="15" fillId="0" borderId="9" xfId="4" applyNumberFormat="1" applyFont="1" applyFill="1" applyBorder="1"/>
    <xf numFmtId="0" fontId="15" fillId="3" borderId="9" xfId="0" applyFont="1" applyFill="1" applyBorder="1" applyAlignment="1">
      <alignment horizontal="left"/>
    </xf>
    <xf numFmtId="166" fontId="15" fillId="0" borderId="0" xfId="3" applyNumberFormat="1" applyFont="1"/>
    <xf numFmtId="166" fontId="15" fillId="0" borderId="0" xfId="0" applyNumberFormat="1" applyFont="1"/>
    <xf numFmtId="1" fontId="5" fillId="0" borderId="9" xfId="0" quotePrefix="1" applyNumberFormat="1" applyFont="1" applyBorder="1" applyAlignment="1">
      <alignment horizontal="center" vertical="center" wrapText="1"/>
    </xf>
    <xf numFmtId="1" fontId="15" fillId="0" borderId="0" xfId="0" applyNumberFormat="1" applyFont="1"/>
    <xf numFmtId="166" fontId="7" fillId="2" borderId="8" xfId="3" applyNumberFormat="1" applyFont="1" applyFill="1" applyBorder="1" applyAlignment="1">
      <alignment horizontal="center" wrapText="1"/>
    </xf>
    <xf numFmtId="166" fontId="7" fillId="2" borderId="9" xfId="3" applyNumberFormat="1" applyFont="1" applyFill="1" applyBorder="1" applyAlignment="1">
      <alignment wrapText="1"/>
    </xf>
    <xf numFmtId="166" fontId="7" fillId="0" borderId="8" xfId="3" applyNumberFormat="1" applyFont="1" applyFill="1" applyBorder="1" applyAlignment="1">
      <alignment wrapText="1"/>
    </xf>
    <xf numFmtId="166" fontId="7" fillId="0" borderId="9" xfId="3" applyNumberFormat="1" applyFont="1" applyFill="1" applyBorder="1" applyAlignment="1">
      <alignment horizontal="right" wrapText="1"/>
    </xf>
    <xf numFmtId="166" fontId="7" fillId="0" borderId="10" xfId="3" applyNumberFormat="1" applyFont="1" applyFill="1" applyBorder="1" applyAlignment="1">
      <alignment horizontal="right" wrapText="1"/>
    </xf>
    <xf numFmtId="166" fontId="7" fillId="2" borderId="11" xfId="3" applyNumberFormat="1" applyFont="1" applyFill="1" applyBorder="1" applyAlignment="1">
      <alignment horizontal="center" wrapText="1"/>
    </xf>
    <xf numFmtId="166" fontId="7" fillId="2" borderId="12" xfId="3" applyNumberFormat="1" applyFont="1" applyFill="1" applyBorder="1" applyAlignment="1">
      <alignment horizontal="right"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Alignment="1"/>
    <xf numFmtId="0" fontId="13" fillId="0" borderId="0" xfId="0" applyFont="1" applyAlignment="1">
      <alignment vertical="center"/>
    </xf>
    <xf numFmtId="0" fontId="1" fillId="0" borderId="0" xfId="1" applyFill="1" applyBorder="1" applyAlignment="1">
      <alignment horizontal="justify" vertical="center"/>
    </xf>
    <xf numFmtId="0" fontId="7" fillId="0" borderId="1" xfId="0" applyFont="1" applyBorder="1" applyAlignment="1">
      <alignment horizontal="center" wrapText="1"/>
    </xf>
    <xf numFmtId="166" fontId="7" fillId="0" borderId="9" xfId="0" applyNumberFormat="1" applyFont="1" applyFill="1" applyBorder="1" applyAlignment="1">
      <alignment horizontal="right" wrapText="1"/>
    </xf>
    <xf numFmtId="166" fontId="7" fillId="0" borderId="10" xfId="0" applyNumberFormat="1" applyFont="1" applyFill="1" applyBorder="1" applyAlignment="1">
      <alignment horizontal="right" wrapText="1"/>
    </xf>
    <xf numFmtId="0" fontId="8" fillId="0" borderId="0" xfId="0" applyFont="1" applyAlignment="1"/>
    <xf numFmtId="166" fontId="15" fillId="0" borderId="8" xfId="3" applyNumberFormat="1" applyFont="1" applyBorder="1" applyAlignment="1"/>
    <xf numFmtId="166" fontId="15" fillId="0" borderId="9" xfId="3" applyNumberFormat="1" applyFont="1" applyBorder="1" applyAlignment="1">
      <alignment horizontal="center" wrapText="1"/>
    </xf>
    <xf numFmtId="166" fontId="15" fillId="2" borderId="9" xfId="3" applyNumberFormat="1" applyFont="1" applyFill="1" applyBorder="1" applyAlignment="1">
      <alignment horizontal="right" wrapText="1"/>
    </xf>
    <xf numFmtId="166" fontId="15" fillId="2" borderId="9" xfId="3" applyNumberFormat="1" applyFont="1" applyFill="1" applyBorder="1" applyAlignment="1">
      <alignment horizontal="center" wrapText="1"/>
    </xf>
    <xf numFmtId="166" fontId="15" fillId="2" borderId="10" xfId="3" applyNumberFormat="1" applyFont="1" applyFill="1" applyBorder="1"/>
    <xf numFmtId="166" fontId="15" fillId="0" borderId="9" xfId="3" applyNumberFormat="1" applyFont="1" applyBorder="1" applyAlignment="1">
      <alignment vertical="center" wrapText="1"/>
    </xf>
    <xf numFmtId="166" fontId="15" fillId="0" borderId="10" xfId="3" applyNumberFormat="1" applyFont="1" applyBorder="1" applyAlignment="1">
      <alignment vertical="center" wrapText="1"/>
    </xf>
    <xf numFmtId="166" fontId="15" fillId="0" borderId="8" xfId="3" applyNumberFormat="1" applyFont="1" applyBorder="1" applyAlignment="1">
      <alignment horizontal="left" wrapText="1"/>
    </xf>
    <xf numFmtId="166" fontId="15" fillId="0" borderId="9" xfId="3" applyNumberFormat="1" applyFont="1" applyBorder="1" applyAlignment="1">
      <alignment wrapText="1"/>
    </xf>
    <xf numFmtId="166" fontId="15" fillId="2" borderId="12" xfId="3" applyNumberFormat="1" applyFont="1" applyFill="1" applyBorder="1" applyAlignment="1">
      <alignment horizontal="right" wrapText="1"/>
    </xf>
    <xf numFmtId="165" fontId="15" fillId="0" borderId="0" xfId="0" applyNumberFormat="1" applyFont="1"/>
    <xf numFmtId="3" fontId="5"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3" fontId="5" fillId="4" borderId="1" xfId="0" applyNumberFormat="1" applyFont="1" applyFill="1" applyBorder="1"/>
    <xf numFmtId="43" fontId="15" fillId="0" borderId="0" xfId="0" applyNumberFormat="1" applyFont="1"/>
    <xf numFmtId="166" fontId="15" fillId="5" borderId="9" xfId="3" applyNumberFormat="1" applyFont="1" applyFill="1" applyBorder="1" applyAlignment="1">
      <alignment horizontal="center" wrapText="1"/>
    </xf>
    <xf numFmtId="3" fontId="7"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4" fillId="0" borderId="13"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0" xfId="0" applyFont="1" applyBorder="1" applyAlignment="1">
      <alignment horizontal="left" vertical="center" wrapText="1"/>
    </xf>
    <xf numFmtId="166" fontId="7" fillId="0" borderId="18" xfId="3" applyNumberFormat="1" applyFont="1" applyBorder="1" applyAlignment="1">
      <alignment horizontal="center" wrapText="1"/>
    </xf>
    <xf numFmtId="166" fontId="15" fillId="0" borderId="19" xfId="3" applyNumberFormat="1" applyFont="1" applyBorder="1" applyAlignment="1">
      <alignment horizontal="center" wrapText="1"/>
    </xf>
    <xf numFmtId="166" fontId="15" fillId="0" borderId="20" xfId="3" applyNumberFormat="1" applyFont="1" applyBorder="1" applyAlignment="1">
      <alignment horizontal="center" wrapText="1"/>
    </xf>
    <xf numFmtId="166" fontId="7" fillId="0" borderId="21" xfId="3" applyNumberFormat="1" applyFont="1" applyBorder="1" applyAlignment="1">
      <alignment horizontal="center" wrapText="1"/>
    </xf>
    <xf numFmtId="166" fontId="15" fillId="0" borderId="22" xfId="3" applyNumberFormat="1" applyFont="1" applyBorder="1" applyAlignment="1">
      <alignment horizontal="center" wrapText="1"/>
    </xf>
    <xf numFmtId="166" fontId="15" fillId="0" borderId="23" xfId="3" applyNumberFormat="1" applyFont="1" applyBorder="1" applyAlignment="1">
      <alignment horizontal="center" wrapText="1"/>
    </xf>
    <xf numFmtId="0" fontId="7" fillId="0" borderId="8" xfId="0"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7" fillId="6" borderId="0" xfId="0" applyFont="1" applyFill="1" applyAlignment="1">
      <alignment vertical="center"/>
    </xf>
    <xf numFmtId="0" fontId="6" fillId="0" borderId="0" xfId="0" applyFont="1" applyAlignment="1">
      <alignment horizontal="justify" vertical="center" wrapText="1"/>
    </xf>
    <xf numFmtId="0" fontId="1" fillId="0" borderId="0" xfId="5"/>
    <xf numFmtId="0" fontId="1" fillId="5" borderId="0" xfId="5" applyFill="1" applyAlignment="1">
      <alignment horizontal="justify" vertical="center"/>
    </xf>
    <xf numFmtId="0" fontId="1" fillId="0" borderId="0" xfId="5" applyAlignment="1">
      <alignment horizontal="justify" vertical="center"/>
    </xf>
    <xf numFmtId="0" fontId="1" fillId="0" borderId="0" xfId="5" applyFill="1" applyBorder="1" applyAlignment="1">
      <alignment horizontal="justify" vertical="center"/>
    </xf>
  </cellXfs>
  <cellStyles count="6">
    <cellStyle name="Comma" xfId="3" builtinId="3"/>
    <cellStyle name="Currency" xfId="4" builtinId="4"/>
    <cellStyle name="Followed Hyperlink" xfId="2" builtinId="9" hidden="1"/>
    <cellStyle name="Hyperlink" xfId="1" builtinId="8" hidden="1"/>
    <cellStyle name="Hyperlink" xfId="5"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90-G20-subsidies-oil-gas-coal-production-Brazil"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portaltransparencia.gov.br/PortalComprasDiretasPesquisaAcaoFavorecido.asp?Ano=2014&amp;codigoAcao=4156&amp;codigoFuncao=19" TargetMode="External"/><Relationship Id="rId2" Type="http://schemas.openxmlformats.org/officeDocument/2006/relationships/hyperlink" Target="http://www.portaldatransparencia.gov.br/PortalComprasDiretasAtividadeEconomica_3.asp?Ano=2014&amp;tipoCNAE=1&amp;codigoSecao=B&amp;codigoSubClasse=910600" TargetMode="External"/><Relationship Id="rId1" Type="http://schemas.openxmlformats.org/officeDocument/2006/relationships/hyperlink" Target="http://www.portaldatransparencia.gov.br/PortalComprasDiretasAtividadeEconomica_3.asp?Ano=2014&amp;tipoCNAE=1&amp;codigoSecao=D&amp;codigoSubClasse=3512300" TargetMode="External"/><Relationship Id="rId5" Type="http://schemas.openxmlformats.org/officeDocument/2006/relationships/hyperlink" Target="http://www.sudene.gov.br/system/resources/W1siZiIsIjIwMTQvMDIvMDQvMTZfNDNfMTdfOTQ1X1JlbGF0b3Jpb19hbnVhbF8yMDEzLnBkZiJdXQ/Relatorio%20anual%202013.pdf" TargetMode="External"/><Relationship Id="rId4" Type="http://schemas.openxmlformats.org/officeDocument/2006/relationships/hyperlink" Target="http://www.portaltransparencia.gov.br/PortalComprasDiretasPesquisaAcaoFavorecido.asp?Ano=2014&amp;codigoAcao=2050&amp;codigoFuncao=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4" sqref="B4"/>
    </sheetView>
  </sheetViews>
  <sheetFormatPr defaultColWidth="8.75" defaultRowHeight="12.75" x14ac:dyDescent="0.2"/>
  <cols>
    <col min="1" max="1" width="8.75" style="7"/>
    <col min="2" max="2" width="112.75" style="7" customWidth="1"/>
    <col min="3" max="16384" width="8.75" style="7"/>
  </cols>
  <sheetData>
    <row r="1" spans="2:2" ht="36.75" customHeight="1" x14ac:dyDescent="0.2">
      <c r="B1" s="116" t="s">
        <v>354</v>
      </c>
    </row>
    <row r="3" spans="2:2" ht="38.25" x14ac:dyDescent="0.2">
      <c r="B3" s="117" t="s">
        <v>355</v>
      </c>
    </row>
    <row r="4" spans="2:2" ht="51" x14ac:dyDescent="0.2">
      <c r="B4" s="30" t="s">
        <v>351</v>
      </c>
    </row>
    <row r="5" spans="2:2" ht="28.5" customHeight="1" x14ac:dyDescent="0.2">
      <c r="B5" s="30" t="s">
        <v>322</v>
      </c>
    </row>
    <row r="6" spans="2:2" x14ac:dyDescent="0.2">
      <c r="B6" s="30"/>
    </row>
    <row r="7" spans="2:2" ht="15.75" x14ac:dyDescent="0.25">
      <c r="B7" s="118" t="s">
        <v>352</v>
      </c>
    </row>
    <row r="8" spans="2:2" ht="15.75" x14ac:dyDescent="0.2">
      <c r="B8" s="119" t="s">
        <v>353</v>
      </c>
    </row>
    <row r="10" spans="2:2" x14ac:dyDescent="0.2">
      <c r="B10" s="31" t="s">
        <v>323</v>
      </c>
    </row>
    <row r="11" spans="2:2" ht="15.75" x14ac:dyDescent="0.2">
      <c r="B11" s="120" t="s">
        <v>324</v>
      </c>
    </row>
    <row r="12" spans="2:2" ht="15.75" x14ac:dyDescent="0.2">
      <c r="B12" s="121" t="s">
        <v>325</v>
      </c>
    </row>
    <row r="13" spans="2:2" ht="15.75" x14ac:dyDescent="0.2">
      <c r="B13" s="80" t="s">
        <v>326</v>
      </c>
    </row>
    <row r="14" spans="2:2" ht="15.75" x14ac:dyDescent="0.2">
      <c r="B14" s="80" t="s">
        <v>327</v>
      </c>
    </row>
    <row r="15" spans="2:2" ht="15.75" x14ac:dyDescent="0.2">
      <c r="B15" s="80" t="s">
        <v>328</v>
      </c>
    </row>
    <row r="16" spans="2:2" ht="15.75" x14ac:dyDescent="0.2">
      <c r="B16" s="80"/>
    </row>
  </sheetData>
  <phoneticPr fontId="3"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D27" sqref="D27"/>
    </sheetView>
  </sheetViews>
  <sheetFormatPr defaultColWidth="10.75" defaultRowHeight="12.75" x14ac:dyDescent="0.2"/>
  <cols>
    <col min="1" max="1" width="19.75" style="7" customWidth="1"/>
    <col min="2" max="3" width="10.75" style="7"/>
    <col min="4" max="4" width="29.25" style="7" customWidth="1"/>
    <col min="5" max="5" width="14" style="8" customWidth="1"/>
    <col min="6" max="6" width="12.75" style="8" customWidth="1"/>
    <col min="7" max="7" width="14" style="8" customWidth="1"/>
    <col min="8" max="8" width="50.75" style="9" customWidth="1"/>
    <col min="9" max="9" width="51.25" style="9" customWidth="1"/>
    <col min="10" max="16384" width="10.75" style="7"/>
  </cols>
  <sheetData>
    <row r="1" spans="1:9" x14ac:dyDescent="0.2">
      <c r="A1" s="32" t="s">
        <v>329</v>
      </c>
    </row>
    <row r="2" spans="1:9" ht="13.5" thickBot="1" x14ac:dyDescent="0.25"/>
    <row r="3" spans="1:9" ht="13.5" thickBot="1" x14ac:dyDescent="0.25">
      <c r="A3" s="103" t="s">
        <v>66</v>
      </c>
      <c r="B3" s="103" t="s">
        <v>67</v>
      </c>
      <c r="C3" s="103" t="s">
        <v>68</v>
      </c>
      <c r="D3" s="103" t="s">
        <v>32</v>
      </c>
      <c r="E3" s="101" t="s">
        <v>304</v>
      </c>
      <c r="F3" s="101" t="s">
        <v>187</v>
      </c>
      <c r="G3" s="101" t="s">
        <v>305</v>
      </c>
      <c r="H3" s="10" t="s">
        <v>233</v>
      </c>
      <c r="I3" s="10" t="s">
        <v>234</v>
      </c>
    </row>
    <row r="4" spans="1:9" ht="36.4" customHeight="1" thickBot="1" x14ac:dyDescent="0.25">
      <c r="A4" s="103"/>
      <c r="B4" s="103"/>
      <c r="C4" s="103"/>
      <c r="D4" s="103"/>
      <c r="E4" s="101"/>
      <c r="F4" s="101"/>
      <c r="G4" s="101"/>
      <c r="H4" s="10"/>
      <c r="I4" s="10"/>
    </row>
    <row r="5" spans="1:9" ht="13.5" thickBot="1" x14ac:dyDescent="0.25">
      <c r="A5" s="12" t="s">
        <v>33</v>
      </c>
      <c r="B5" s="22"/>
      <c r="C5" s="22"/>
      <c r="D5" s="22"/>
      <c r="E5" s="22"/>
      <c r="F5" s="22"/>
      <c r="G5" s="22"/>
      <c r="H5" s="11"/>
      <c r="I5" s="11"/>
    </row>
    <row r="6" spans="1:9" ht="51.75" thickBot="1" x14ac:dyDescent="0.25">
      <c r="A6" s="23" t="s">
        <v>235</v>
      </c>
      <c r="B6" s="23" t="s">
        <v>236</v>
      </c>
      <c r="C6" s="24" t="s">
        <v>237</v>
      </c>
      <c r="D6" s="24" t="s">
        <v>287</v>
      </c>
      <c r="E6" s="13">
        <v>2563.5</v>
      </c>
      <c r="F6" s="13" t="s">
        <v>65</v>
      </c>
      <c r="G6" s="13">
        <v>2563.5</v>
      </c>
      <c r="H6" s="11" t="s">
        <v>288</v>
      </c>
      <c r="I6" s="11" t="s">
        <v>289</v>
      </c>
    </row>
    <row r="7" spans="1:9" ht="51.75" thickBot="1" x14ac:dyDescent="0.25">
      <c r="A7" s="24" t="s">
        <v>290</v>
      </c>
      <c r="B7" s="24" t="s">
        <v>291</v>
      </c>
      <c r="C7" s="24" t="s">
        <v>292</v>
      </c>
      <c r="D7" s="24" t="s">
        <v>293</v>
      </c>
      <c r="E7" s="25">
        <f>(F7+G7)/2</f>
        <v>299.40000000000003</v>
      </c>
      <c r="F7" s="15">
        <v>514.20000000000005</v>
      </c>
      <c r="G7" s="6">
        <v>84.6</v>
      </c>
      <c r="H7" s="11" t="s">
        <v>294</v>
      </c>
      <c r="I7" s="11" t="s">
        <v>295</v>
      </c>
    </row>
    <row r="8" spans="1:9" ht="26.25" thickBot="1" x14ac:dyDescent="0.25">
      <c r="A8" s="24" t="s">
        <v>296</v>
      </c>
      <c r="B8" s="24" t="s">
        <v>297</v>
      </c>
      <c r="C8" s="24" t="s">
        <v>298</v>
      </c>
      <c r="D8" s="24" t="s">
        <v>299</v>
      </c>
      <c r="E8" s="25">
        <f>(F8+G8)/2</f>
        <v>45.55</v>
      </c>
      <c r="F8" s="25">
        <v>46</v>
      </c>
      <c r="G8" s="25">
        <v>45.1</v>
      </c>
      <c r="H8" s="11" t="s">
        <v>300</v>
      </c>
      <c r="I8" s="11" t="s">
        <v>301</v>
      </c>
    </row>
    <row r="9" spans="1:9" ht="39" thickBot="1" x14ac:dyDescent="0.25">
      <c r="A9" s="24" t="s">
        <v>302</v>
      </c>
      <c r="B9" s="24" t="s">
        <v>244</v>
      </c>
      <c r="C9" s="24" t="s">
        <v>245</v>
      </c>
      <c r="D9" s="24" t="s">
        <v>247</v>
      </c>
      <c r="E9" s="25" t="s">
        <v>246</v>
      </c>
      <c r="F9" s="25" t="s">
        <v>246</v>
      </c>
      <c r="G9" s="25" t="s">
        <v>246</v>
      </c>
      <c r="H9" s="11"/>
      <c r="I9" s="11"/>
    </row>
    <row r="10" spans="1:9" ht="26.25" thickBot="1" x14ac:dyDescent="0.25">
      <c r="A10" s="24" t="s">
        <v>248</v>
      </c>
      <c r="B10" s="24" t="s">
        <v>197</v>
      </c>
      <c r="C10" s="24" t="s">
        <v>198</v>
      </c>
      <c r="D10" s="24" t="s">
        <v>199</v>
      </c>
      <c r="E10" s="25" t="s">
        <v>65</v>
      </c>
      <c r="F10" s="25" t="s">
        <v>65</v>
      </c>
      <c r="G10" s="25" t="s">
        <v>65</v>
      </c>
      <c r="H10" s="11"/>
      <c r="I10" s="11"/>
    </row>
    <row r="11" spans="1:9" ht="77.25" thickBot="1" x14ac:dyDescent="0.25">
      <c r="A11" s="24" t="s">
        <v>200</v>
      </c>
      <c r="B11" s="24" t="s">
        <v>201</v>
      </c>
      <c r="C11" s="24" t="s">
        <v>202</v>
      </c>
      <c r="D11" s="24" t="s">
        <v>203</v>
      </c>
      <c r="E11" s="25" t="s">
        <v>65</v>
      </c>
      <c r="F11" s="25" t="s">
        <v>65</v>
      </c>
      <c r="G11" s="25" t="s">
        <v>65</v>
      </c>
      <c r="H11" s="11"/>
      <c r="I11" s="11"/>
    </row>
    <row r="12" spans="1:9" ht="26.25" thickBot="1" x14ac:dyDescent="0.25">
      <c r="A12" s="24" t="s">
        <v>204</v>
      </c>
      <c r="B12" s="24" t="s">
        <v>205</v>
      </c>
      <c r="C12" s="24" t="s">
        <v>206</v>
      </c>
      <c r="D12" s="24" t="s">
        <v>263</v>
      </c>
      <c r="E12" s="25" t="s">
        <v>207</v>
      </c>
      <c r="F12" s="25" t="s">
        <v>207</v>
      </c>
      <c r="G12" s="25" t="s">
        <v>207</v>
      </c>
      <c r="H12" s="11"/>
      <c r="I12" s="11"/>
    </row>
    <row r="13" spans="1:9" ht="26.25" thickBot="1" x14ac:dyDescent="0.25">
      <c r="A13" s="24" t="s">
        <v>61</v>
      </c>
      <c r="B13" s="24" t="s">
        <v>264</v>
      </c>
      <c r="C13" s="24" t="s">
        <v>265</v>
      </c>
      <c r="D13" s="24" t="s">
        <v>267</v>
      </c>
      <c r="E13" s="25" t="s">
        <v>266</v>
      </c>
      <c r="F13" s="25" t="s">
        <v>266</v>
      </c>
      <c r="G13" s="25" t="s">
        <v>266</v>
      </c>
      <c r="H13" s="11"/>
      <c r="I13" s="11"/>
    </row>
    <row r="14" spans="1:9" ht="64.5" thickBot="1" x14ac:dyDescent="0.25">
      <c r="A14" s="24" t="s">
        <v>268</v>
      </c>
      <c r="B14" s="24" t="s">
        <v>264</v>
      </c>
      <c r="C14" s="24" t="s">
        <v>269</v>
      </c>
      <c r="D14" s="24" t="s">
        <v>270</v>
      </c>
      <c r="E14" s="25" t="s">
        <v>266</v>
      </c>
      <c r="F14" s="25" t="s">
        <v>266</v>
      </c>
      <c r="G14" s="25" t="s">
        <v>266</v>
      </c>
      <c r="H14" s="11"/>
      <c r="I14" s="11"/>
    </row>
    <row r="15" spans="1:9" ht="64.5" thickBot="1" x14ac:dyDescent="0.25">
      <c r="A15" s="24" t="s">
        <v>307</v>
      </c>
      <c r="B15" s="24" t="s">
        <v>308</v>
      </c>
      <c r="C15" s="24" t="s">
        <v>309</v>
      </c>
      <c r="D15" s="24" t="s">
        <v>311</v>
      </c>
      <c r="E15" s="25" t="s">
        <v>310</v>
      </c>
      <c r="F15" s="25" t="s">
        <v>65</v>
      </c>
      <c r="G15" s="25" t="s">
        <v>65</v>
      </c>
      <c r="H15" s="11"/>
      <c r="I15" s="11"/>
    </row>
    <row r="16" spans="1:9" ht="26.25" thickBot="1" x14ac:dyDescent="0.25">
      <c r="A16" s="24" t="s">
        <v>36</v>
      </c>
      <c r="B16" s="24" t="s">
        <v>37</v>
      </c>
      <c r="C16" s="24" t="s">
        <v>38</v>
      </c>
      <c r="D16" s="24" t="s">
        <v>39</v>
      </c>
      <c r="E16" s="25" t="s">
        <v>64</v>
      </c>
      <c r="F16" s="25" t="s">
        <v>64</v>
      </c>
      <c r="G16" s="25" t="s">
        <v>64</v>
      </c>
      <c r="H16" s="11"/>
      <c r="I16" s="11"/>
    </row>
    <row r="17" spans="1:9" ht="39" thickBot="1" x14ac:dyDescent="0.25">
      <c r="A17" s="12" t="s">
        <v>34</v>
      </c>
      <c r="B17" s="22"/>
      <c r="C17" s="22"/>
      <c r="D17" s="22"/>
      <c r="E17" s="22"/>
      <c r="F17" s="22"/>
      <c r="G17" s="22"/>
      <c r="H17" s="11"/>
      <c r="I17" s="11"/>
    </row>
    <row r="18" spans="1:9" ht="26.25" thickBot="1" x14ac:dyDescent="0.25">
      <c r="A18" s="24" t="s">
        <v>312</v>
      </c>
      <c r="B18" s="24" t="s">
        <v>313</v>
      </c>
      <c r="C18" s="24" t="s">
        <v>314</v>
      </c>
      <c r="D18" s="24" t="s">
        <v>315</v>
      </c>
      <c r="E18" s="25">
        <f t="shared" ref="E18:E24" si="0">(F18+G18)/2</f>
        <v>1945.0500000000002</v>
      </c>
      <c r="F18" s="25">
        <v>2148.9</v>
      </c>
      <c r="G18" s="25">
        <v>1741.2</v>
      </c>
      <c r="H18" s="11" t="s">
        <v>316</v>
      </c>
      <c r="I18" s="11" t="s">
        <v>317</v>
      </c>
    </row>
    <row r="19" spans="1:9" ht="64.5" thickBot="1" x14ac:dyDescent="0.25">
      <c r="A19" s="24" t="s">
        <v>318</v>
      </c>
      <c r="B19" s="24" t="s">
        <v>319</v>
      </c>
      <c r="C19" s="24" t="s">
        <v>320</v>
      </c>
      <c r="D19" s="24" t="s">
        <v>321</v>
      </c>
      <c r="E19" s="25">
        <f t="shared" si="0"/>
        <v>56.400000000000006</v>
      </c>
      <c r="F19" s="25">
        <v>57.1</v>
      </c>
      <c r="G19" s="25">
        <v>55.7</v>
      </c>
      <c r="H19" s="11" t="s">
        <v>272</v>
      </c>
      <c r="I19" s="16" t="s">
        <v>222</v>
      </c>
    </row>
    <row r="20" spans="1:9" ht="51.75" thickBot="1" x14ac:dyDescent="0.25">
      <c r="A20" s="24" t="s">
        <v>223</v>
      </c>
      <c r="B20" s="24" t="s">
        <v>224</v>
      </c>
      <c r="C20" s="24" t="s">
        <v>225</v>
      </c>
      <c r="D20" s="24" t="s">
        <v>226</v>
      </c>
      <c r="E20" s="25">
        <f t="shared" si="0"/>
        <v>8.1999999999999993</v>
      </c>
      <c r="F20" s="13">
        <v>8.6999999999999993</v>
      </c>
      <c r="G20" s="13">
        <v>7.7</v>
      </c>
      <c r="H20" s="11" t="s">
        <v>227</v>
      </c>
      <c r="I20" s="17" t="s">
        <v>228</v>
      </c>
    </row>
    <row r="21" spans="1:9" s="20" customFormat="1" ht="51.75" thickBot="1" x14ac:dyDescent="0.25">
      <c r="A21" s="26" t="s">
        <v>229</v>
      </c>
      <c r="B21" s="24" t="s">
        <v>230</v>
      </c>
      <c r="C21" s="26"/>
      <c r="D21" s="26" t="s">
        <v>231</v>
      </c>
      <c r="E21" s="25">
        <f t="shared" si="0"/>
        <v>12.45</v>
      </c>
      <c r="F21" s="18">
        <v>11.9</v>
      </c>
      <c r="G21" s="13">
        <v>13</v>
      </c>
      <c r="H21" s="11" t="s">
        <v>51</v>
      </c>
      <c r="I21" s="19" t="s">
        <v>232</v>
      </c>
    </row>
    <row r="22" spans="1:9" s="20" customFormat="1" ht="64.5" thickBot="1" x14ac:dyDescent="0.25">
      <c r="A22" s="26" t="s">
        <v>277</v>
      </c>
      <c r="B22" s="26" t="s">
        <v>208</v>
      </c>
      <c r="C22" s="26" t="s">
        <v>209</v>
      </c>
      <c r="D22" s="26" t="s">
        <v>210</v>
      </c>
      <c r="E22" s="96">
        <f t="shared" si="0"/>
        <v>10.55</v>
      </c>
      <c r="F22" s="97">
        <v>21.1</v>
      </c>
      <c r="G22" s="98">
        <v>0</v>
      </c>
      <c r="H22" s="11" t="s">
        <v>211</v>
      </c>
      <c r="I22" s="19" t="s">
        <v>212</v>
      </c>
    </row>
    <row r="23" spans="1:9" s="20" customFormat="1" ht="64.5" thickBot="1" x14ac:dyDescent="0.25">
      <c r="A23" s="26" t="s">
        <v>278</v>
      </c>
      <c r="B23" s="26" t="s">
        <v>35</v>
      </c>
      <c r="C23" s="26" t="s">
        <v>279</v>
      </c>
      <c r="D23" s="26" t="s">
        <v>280</v>
      </c>
      <c r="E23" s="25">
        <f t="shared" si="0"/>
        <v>7.55</v>
      </c>
      <c r="F23" s="27">
        <v>8.6</v>
      </c>
      <c r="G23" s="13">
        <v>6.5</v>
      </c>
      <c r="H23" s="11" t="s">
        <v>281</v>
      </c>
      <c r="I23" s="19" t="s">
        <v>282</v>
      </c>
    </row>
    <row r="24" spans="1:9" s="20" customFormat="1" ht="51.75" thickBot="1" x14ac:dyDescent="0.25">
      <c r="A24" s="26" t="s">
        <v>283</v>
      </c>
      <c r="B24" s="26" t="s">
        <v>284</v>
      </c>
      <c r="C24" s="26" t="s">
        <v>285</v>
      </c>
      <c r="D24" s="26" t="s">
        <v>286</v>
      </c>
      <c r="E24" s="25">
        <f t="shared" si="0"/>
        <v>0</v>
      </c>
      <c r="F24" s="6">
        <v>0</v>
      </c>
      <c r="G24" s="13">
        <v>0</v>
      </c>
      <c r="H24" s="11" t="s">
        <v>339</v>
      </c>
      <c r="I24" s="21" t="s">
        <v>340</v>
      </c>
    </row>
    <row r="25" spans="1:9" s="20" customFormat="1" ht="26.25" thickBot="1" x14ac:dyDescent="0.25">
      <c r="A25" s="26" t="s">
        <v>341</v>
      </c>
      <c r="B25" s="26" t="s">
        <v>249</v>
      </c>
      <c r="C25" s="26" t="s">
        <v>250</v>
      </c>
      <c r="D25" s="26" t="s">
        <v>252</v>
      </c>
      <c r="E25" s="28" t="s">
        <v>251</v>
      </c>
      <c r="F25" s="28" t="s">
        <v>251</v>
      </c>
      <c r="G25" s="28" t="s">
        <v>251</v>
      </c>
      <c r="H25" s="11" t="s">
        <v>253</v>
      </c>
      <c r="I25" s="21"/>
    </row>
    <row r="26" spans="1:9" ht="51.75" thickBot="1" x14ac:dyDescent="0.25">
      <c r="A26" s="24" t="s">
        <v>254</v>
      </c>
      <c r="B26" s="24" t="s">
        <v>255</v>
      </c>
      <c r="C26" s="24" t="s">
        <v>256</v>
      </c>
      <c r="D26" s="24" t="s">
        <v>257</v>
      </c>
      <c r="E26" s="29" t="s">
        <v>65</v>
      </c>
      <c r="F26" s="29" t="s">
        <v>65</v>
      </c>
      <c r="G26" s="29" t="s">
        <v>65</v>
      </c>
      <c r="H26" s="11"/>
      <c r="I26" s="16" t="s">
        <v>258</v>
      </c>
    </row>
    <row r="27" spans="1:9" ht="51.75" thickBot="1" x14ac:dyDescent="0.25">
      <c r="A27" s="24" t="s">
        <v>63</v>
      </c>
      <c r="B27" s="24" t="s">
        <v>259</v>
      </c>
      <c r="C27" s="24" t="s">
        <v>52</v>
      </c>
      <c r="D27" s="24" t="s">
        <v>260</v>
      </c>
      <c r="E27" s="25" t="s">
        <v>65</v>
      </c>
      <c r="F27" s="25" t="s">
        <v>65</v>
      </c>
      <c r="G27" s="25" t="s">
        <v>65</v>
      </c>
      <c r="H27" s="11"/>
      <c r="I27" s="11" t="s">
        <v>261</v>
      </c>
    </row>
    <row r="28" spans="1:9" ht="51.75" thickBot="1" x14ac:dyDescent="0.25">
      <c r="A28" s="24" t="s">
        <v>262</v>
      </c>
      <c r="B28" s="24" t="s">
        <v>273</v>
      </c>
      <c r="C28" s="24" t="s">
        <v>274</v>
      </c>
      <c r="D28" s="24" t="s">
        <v>275</v>
      </c>
      <c r="E28" s="25" t="s">
        <v>65</v>
      </c>
      <c r="F28" s="29" t="s">
        <v>65</v>
      </c>
      <c r="G28" s="29" t="s">
        <v>65</v>
      </c>
      <c r="H28" s="11"/>
      <c r="I28" s="11" t="s">
        <v>276</v>
      </c>
    </row>
    <row r="29" spans="1:9" ht="30.4" customHeight="1" thickBot="1" x14ac:dyDescent="0.25">
      <c r="A29" s="102" t="s">
        <v>303</v>
      </c>
      <c r="B29" s="102"/>
      <c r="C29" s="102"/>
      <c r="D29" s="24"/>
      <c r="E29" s="14">
        <f>SUM(E19+E21+E22+E23+E20+E18+E8+E6+E7)</f>
        <v>4948.6499999999996</v>
      </c>
      <c r="F29" s="25"/>
      <c r="G29" s="25"/>
      <c r="H29" s="11"/>
      <c r="I29" s="11"/>
    </row>
    <row r="32" spans="1:9" x14ac:dyDescent="0.2">
      <c r="A32" s="7" t="s">
        <v>306</v>
      </c>
    </row>
  </sheetData>
  <mergeCells count="8">
    <mergeCell ref="E3:E4"/>
    <mergeCell ref="F3:F4"/>
    <mergeCell ref="G3:G4"/>
    <mergeCell ref="A29:C29"/>
    <mergeCell ref="D3:D4"/>
    <mergeCell ref="A3:A4"/>
    <mergeCell ref="B3:B4"/>
    <mergeCell ref="C3:C4"/>
  </mergeCells>
  <phoneticPr fontId="3" type="noConversion"/>
  <hyperlinks>
    <hyperlink ref="I26" r:id="rId1"/>
    <hyperlink ref="I23" r:id="rId2"/>
    <hyperlink ref="I21" r:id="rId3"/>
    <hyperlink ref="I19" r:id="rId4"/>
    <hyperlink ref="H6" r:id="rId5"/>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8" sqref="E8"/>
    </sheetView>
  </sheetViews>
  <sheetFormatPr defaultColWidth="8.75" defaultRowHeight="12.75" x14ac:dyDescent="0.2"/>
  <cols>
    <col min="1" max="1" width="8.75" style="34"/>
    <col min="2" max="2" width="15" style="34" customWidth="1"/>
    <col min="3" max="3" width="16.75" style="34" customWidth="1"/>
    <col min="4" max="4" width="35.25" style="34" customWidth="1"/>
    <col min="5" max="5" width="14.25" style="34" customWidth="1"/>
    <col min="6" max="7" width="15" style="34" customWidth="1"/>
    <col min="8" max="8" width="11.25" style="34" customWidth="1"/>
    <col min="9" max="9" width="21.5" style="34" customWidth="1"/>
    <col min="10" max="16384" width="8.75" style="34"/>
  </cols>
  <sheetData>
    <row r="1" spans="1:9" x14ac:dyDescent="0.2">
      <c r="A1" s="106" t="s">
        <v>331</v>
      </c>
      <c r="B1" s="106"/>
      <c r="C1" s="106"/>
      <c r="D1" s="106"/>
      <c r="E1" s="106"/>
      <c r="F1" s="106"/>
      <c r="G1" s="106"/>
      <c r="H1" s="106"/>
    </row>
    <row r="2" spans="1:9" ht="13.5" thickBot="1" x14ac:dyDescent="0.25">
      <c r="B2" s="33"/>
    </row>
    <row r="3" spans="1:9" x14ac:dyDescent="0.2">
      <c r="B3" s="104" t="s">
        <v>342</v>
      </c>
      <c r="C3" s="104" t="s">
        <v>343</v>
      </c>
      <c r="D3" s="104" t="s">
        <v>56</v>
      </c>
      <c r="E3" s="104" t="s">
        <v>57</v>
      </c>
      <c r="F3" s="35" t="s">
        <v>330</v>
      </c>
      <c r="G3" s="35" t="s">
        <v>330</v>
      </c>
      <c r="H3" s="104" t="s">
        <v>344</v>
      </c>
      <c r="I3" s="104" t="s">
        <v>345</v>
      </c>
    </row>
    <row r="4" spans="1:9" ht="13.5" thickBot="1" x14ac:dyDescent="0.25">
      <c r="B4" s="105"/>
      <c r="C4" s="105"/>
      <c r="D4" s="105"/>
      <c r="E4" s="105"/>
      <c r="F4" s="36">
        <v>2013</v>
      </c>
      <c r="G4" s="36">
        <v>2014</v>
      </c>
      <c r="H4" s="105"/>
      <c r="I4" s="105"/>
    </row>
    <row r="5" spans="1:9" ht="13.5" thickBot="1" x14ac:dyDescent="0.25">
      <c r="B5" s="38" t="s">
        <v>346</v>
      </c>
      <c r="C5" s="39" t="s">
        <v>347</v>
      </c>
      <c r="D5" s="39" t="s">
        <v>348</v>
      </c>
      <c r="E5" s="39" t="s">
        <v>349</v>
      </c>
      <c r="F5" s="39">
        <v>47000</v>
      </c>
      <c r="G5" s="39">
        <v>36000</v>
      </c>
      <c r="H5" s="39">
        <f>AVERAGE(F5:G5)</f>
        <v>41500</v>
      </c>
      <c r="I5" s="40" t="s">
        <v>350</v>
      </c>
    </row>
  </sheetData>
  <mergeCells count="7">
    <mergeCell ref="I3:I4"/>
    <mergeCell ref="A1:H1"/>
    <mergeCell ref="B3:B4"/>
    <mergeCell ref="C3:C4"/>
    <mergeCell ref="D3:D4"/>
    <mergeCell ref="E3:E4"/>
    <mergeCell ref="H3:H4"/>
  </mergeCells>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defaultColWidth="11" defaultRowHeight="12.75" x14ac:dyDescent="0.2"/>
  <cols>
    <col min="1" max="1" width="22.25" style="34" customWidth="1"/>
    <col min="2" max="3" width="7.5" style="34" customWidth="1"/>
    <col min="4" max="4" width="8.25" style="34" customWidth="1"/>
    <col min="5" max="5" width="9.25" style="34" customWidth="1"/>
    <col min="6" max="6" width="8.25" style="34" customWidth="1"/>
    <col min="7" max="7" width="8.5" style="34" customWidth="1"/>
    <col min="8" max="8" width="11.75" style="34" customWidth="1"/>
    <col min="9" max="16384" width="11" style="34"/>
  </cols>
  <sheetData>
    <row r="1" spans="1:10" x14ac:dyDescent="0.2">
      <c r="A1" s="84" t="s">
        <v>337</v>
      </c>
    </row>
    <row r="2" spans="1:10" ht="13.5" thickBot="1" x14ac:dyDescent="0.25"/>
    <row r="3" spans="1:10" ht="64.150000000000006" customHeight="1" thickBot="1" x14ac:dyDescent="0.25">
      <c r="A3" s="81" t="s">
        <v>53</v>
      </c>
      <c r="B3" s="76" t="s">
        <v>332</v>
      </c>
      <c r="C3" s="77" t="s">
        <v>333</v>
      </c>
      <c r="D3" s="77" t="s">
        <v>334</v>
      </c>
      <c r="E3" s="77" t="s">
        <v>335</v>
      </c>
      <c r="F3" s="77" t="s">
        <v>336</v>
      </c>
      <c r="G3" s="81" t="s">
        <v>23</v>
      </c>
      <c r="H3" s="81" t="s">
        <v>45</v>
      </c>
    </row>
    <row r="4" spans="1:10" x14ac:dyDescent="0.2">
      <c r="A4" s="107" t="s">
        <v>54</v>
      </c>
      <c r="B4" s="108"/>
      <c r="C4" s="108"/>
      <c r="D4" s="108"/>
      <c r="E4" s="108"/>
      <c r="F4" s="108"/>
      <c r="G4" s="108"/>
      <c r="H4" s="109"/>
    </row>
    <row r="5" spans="1:10" x14ac:dyDescent="0.2">
      <c r="A5" s="85" t="s">
        <v>135</v>
      </c>
      <c r="B5" s="86">
        <v>0</v>
      </c>
      <c r="C5" s="86">
        <v>32.442267999999999</v>
      </c>
      <c r="D5" s="86">
        <v>5311.2912959202504</v>
      </c>
      <c r="E5" s="86">
        <v>346.82032124599903</v>
      </c>
      <c r="F5" s="86">
        <f>PF_Domestic_Full!F186</f>
        <v>166.32173919935207</v>
      </c>
      <c r="G5" s="100">
        <v>5857</v>
      </c>
      <c r="H5" s="91">
        <v>2928</v>
      </c>
      <c r="I5" s="66"/>
      <c r="J5" s="99"/>
    </row>
    <row r="6" spans="1:10" x14ac:dyDescent="0.2">
      <c r="A6" s="85" t="s">
        <v>21</v>
      </c>
      <c r="B6" s="86">
        <v>0</v>
      </c>
      <c r="C6" s="86">
        <v>0</v>
      </c>
      <c r="D6" s="86">
        <v>603</v>
      </c>
      <c r="E6" s="86">
        <v>0</v>
      </c>
      <c r="F6" s="86">
        <v>0</v>
      </c>
      <c r="G6" s="86">
        <v>603</v>
      </c>
      <c r="H6" s="91">
        <v>301.5</v>
      </c>
    </row>
    <row r="7" spans="1:10" ht="22.9" customHeight="1" x14ac:dyDescent="0.2">
      <c r="A7" s="69" t="s">
        <v>48</v>
      </c>
      <c r="B7" s="87">
        <f>SUM(B5:B6)</f>
        <v>0</v>
      </c>
      <c r="C7" s="87">
        <f>SUM(C5:C6)</f>
        <v>32.442267999999999</v>
      </c>
      <c r="D7" s="87">
        <f>SUM(D5:D6)</f>
        <v>5914.2912959202504</v>
      </c>
      <c r="E7" s="87">
        <f>SUM(E5:E6)</f>
        <v>346.82032124599903</v>
      </c>
      <c r="F7" s="87">
        <f>SUM(F5:F6)</f>
        <v>166.32173919935207</v>
      </c>
      <c r="G7" s="88">
        <f>SUM(B7:F7)</f>
        <v>6459.8756243656017</v>
      </c>
      <c r="H7" s="89">
        <f>G7/2</f>
        <v>3229.9378121828008</v>
      </c>
      <c r="I7" s="66"/>
      <c r="J7" s="66"/>
    </row>
    <row r="8" spans="1:10" x14ac:dyDescent="0.2">
      <c r="A8" s="110" t="s">
        <v>22</v>
      </c>
      <c r="B8" s="111"/>
      <c r="C8" s="111"/>
      <c r="D8" s="111"/>
      <c r="E8" s="111"/>
      <c r="F8" s="111"/>
      <c r="G8" s="111"/>
      <c r="H8" s="112"/>
    </row>
    <row r="9" spans="1:10" x14ac:dyDescent="0.2">
      <c r="A9" s="85" t="s">
        <v>135</v>
      </c>
      <c r="B9" s="90"/>
      <c r="C9" s="90"/>
      <c r="D9" s="90"/>
      <c r="E9" s="90"/>
      <c r="F9" s="90">
        <v>4.9965853600000001</v>
      </c>
      <c r="G9" s="90">
        <f>SUM(B9:F9)</f>
        <v>4.9965853600000001</v>
      </c>
      <c r="H9" s="91">
        <f>G9/2</f>
        <v>2.49829268</v>
      </c>
    </row>
    <row r="10" spans="1:10" ht="25.5" x14ac:dyDescent="0.2">
      <c r="A10" s="92" t="s">
        <v>24</v>
      </c>
      <c r="B10" s="93">
        <v>0.2</v>
      </c>
      <c r="C10" s="93">
        <v>10.5</v>
      </c>
      <c r="D10" s="93">
        <v>28.4</v>
      </c>
      <c r="E10" s="93">
        <f>60.3</f>
        <v>60.3</v>
      </c>
      <c r="F10" s="93"/>
      <c r="G10" s="82">
        <f>SUM(B10:F10)</f>
        <v>99.399999999999991</v>
      </c>
      <c r="H10" s="83">
        <f>G10/2</f>
        <v>49.699999999999996</v>
      </c>
    </row>
    <row r="11" spans="1:10" ht="28.9" customHeight="1" x14ac:dyDescent="0.2">
      <c r="A11" s="69" t="s">
        <v>10</v>
      </c>
      <c r="B11" s="70">
        <f t="shared" ref="B11:F11" si="0">SUM(B9:B10)</f>
        <v>0.2</v>
      </c>
      <c r="C11" s="70">
        <f t="shared" si="0"/>
        <v>10.5</v>
      </c>
      <c r="D11" s="70">
        <f t="shared" si="0"/>
        <v>28.4</v>
      </c>
      <c r="E11" s="70">
        <f t="shared" si="0"/>
        <v>60.3</v>
      </c>
      <c r="F11" s="70">
        <f t="shared" si="0"/>
        <v>4.9965853600000001</v>
      </c>
      <c r="G11" s="70">
        <f>SUM(G9:G10)</f>
        <v>104.39658535999999</v>
      </c>
      <c r="H11" s="70">
        <f>SUM(H9:H10)</f>
        <v>52.198292679999994</v>
      </c>
    </row>
    <row r="12" spans="1:10" ht="16.899999999999999" customHeight="1" x14ac:dyDescent="0.2">
      <c r="A12" s="71"/>
      <c r="B12" s="72"/>
      <c r="C12" s="72"/>
      <c r="D12" s="72"/>
      <c r="E12" s="72"/>
      <c r="F12" s="72"/>
      <c r="G12" s="72"/>
      <c r="H12" s="73"/>
    </row>
    <row r="13" spans="1:10" ht="13.5" thickBot="1" x14ac:dyDescent="0.25">
      <c r="A13" s="74" t="s">
        <v>11</v>
      </c>
      <c r="B13" s="94">
        <f>B11+B7</f>
        <v>0.2</v>
      </c>
      <c r="C13" s="94">
        <f t="shared" ref="C13:F13" si="1">C11+C7</f>
        <v>42.942267999999999</v>
      </c>
      <c r="D13" s="94">
        <f t="shared" si="1"/>
        <v>5942.69129592025</v>
      </c>
      <c r="E13" s="94">
        <f t="shared" si="1"/>
        <v>407.12032124599904</v>
      </c>
      <c r="F13" s="94">
        <f t="shared" si="1"/>
        <v>171.31832455935208</v>
      </c>
      <c r="G13" s="75">
        <f>G7+G11</f>
        <v>6564.2722097256019</v>
      </c>
      <c r="H13" s="75">
        <f>H7+H11</f>
        <v>3282.1361048628009</v>
      </c>
    </row>
    <row r="16" spans="1:10" x14ac:dyDescent="0.2">
      <c r="H16" s="95"/>
    </row>
  </sheetData>
  <mergeCells count="2">
    <mergeCell ref="A4:H4"/>
    <mergeCell ref="A8:H8"/>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selection activeCell="C179" sqref="C179"/>
    </sheetView>
  </sheetViews>
  <sheetFormatPr defaultColWidth="11.25" defaultRowHeight="12.75" x14ac:dyDescent="0.2"/>
  <cols>
    <col min="1" max="1" width="15.75" style="34" customWidth="1"/>
    <col min="2" max="2" width="27.25" style="34" customWidth="1"/>
    <col min="3" max="3" width="53.5" style="34" customWidth="1"/>
    <col min="4" max="5" width="11.25" style="34"/>
    <col min="6" max="6" width="16.75" style="34" customWidth="1"/>
    <col min="7" max="7" width="18" style="34" customWidth="1"/>
    <col min="8" max="8" width="11.25" style="34"/>
    <col min="9" max="9" width="12.5" style="34" customWidth="1"/>
    <col min="10" max="10" width="15.75" style="34" customWidth="1"/>
    <col min="11" max="16384" width="11.25" style="34"/>
  </cols>
  <sheetData>
    <row r="1" spans="1:9" x14ac:dyDescent="0.2">
      <c r="A1" s="79" t="s">
        <v>338</v>
      </c>
    </row>
    <row r="3" spans="1:9" s="44" customFormat="1" ht="25.5" x14ac:dyDescent="0.2">
      <c r="A3" s="42" t="s">
        <v>62</v>
      </c>
      <c r="B3" s="59" t="s">
        <v>55</v>
      </c>
      <c r="C3" s="59" t="s">
        <v>56</v>
      </c>
      <c r="D3" s="42" t="s">
        <v>57</v>
      </c>
      <c r="E3" s="42" t="s">
        <v>12</v>
      </c>
      <c r="F3" s="42" t="s">
        <v>58</v>
      </c>
      <c r="G3" s="42" t="s">
        <v>13</v>
      </c>
      <c r="H3" s="59" t="s">
        <v>59</v>
      </c>
      <c r="I3" s="44" t="s">
        <v>50</v>
      </c>
    </row>
    <row r="4" spans="1:9" ht="25.5" x14ac:dyDescent="0.2">
      <c r="A4" s="37" t="s">
        <v>14</v>
      </c>
      <c r="B4" s="1" t="s">
        <v>15</v>
      </c>
      <c r="C4" s="2" t="s">
        <v>16</v>
      </c>
      <c r="D4" s="37" t="s">
        <v>17</v>
      </c>
      <c r="E4" s="37" t="s">
        <v>18</v>
      </c>
      <c r="F4" s="60"/>
      <c r="G4" s="60">
        <v>177856825.25566918</v>
      </c>
      <c r="H4" s="3">
        <v>2013</v>
      </c>
      <c r="I4" s="34" t="s">
        <v>217</v>
      </c>
    </row>
    <row r="5" spans="1:9" ht="25.5" x14ac:dyDescent="0.2">
      <c r="A5" s="37" t="s">
        <v>14</v>
      </c>
      <c r="B5" s="1" t="s">
        <v>15</v>
      </c>
      <c r="C5" s="2" t="s">
        <v>19</v>
      </c>
      <c r="D5" s="37" t="s">
        <v>17</v>
      </c>
      <c r="E5" s="37" t="s">
        <v>18</v>
      </c>
      <c r="F5" s="60"/>
      <c r="G5" s="60">
        <v>20900533.570475765</v>
      </c>
      <c r="H5" s="3">
        <v>2013</v>
      </c>
      <c r="I5" s="34" t="s">
        <v>217</v>
      </c>
    </row>
    <row r="6" spans="1:9" ht="25.5" x14ac:dyDescent="0.2">
      <c r="A6" s="37" t="s">
        <v>14</v>
      </c>
      <c r="B6" s="1" t="s">
        <v>15</v>
      </c>
      <c r="C6" s="2" t="s">
        <v>20</v>
      </c>
      <c r="D6" s="37" t="s">
        <v>17</v>
      </c>
      <c r="E6" s="37" t="s">
        <v>18</v>
      </c>
      <c r="F6" s="60"/>
      <c r="G6" s="60">
        <v>25523635.838150289</v>
      </c>
      <c r="H6" s="3">
        <v>2013</v>
      </c>
      <c r="I6" s="34" t="s">
        <v>217</v>
      </c>
    </row>
    <row r="7" spans="1:9" ht="25.5" x14ac:dyDescent="0.2">
      <c r="A7" s="37" t="s">
        <v>14</v>
      </c>
      <c r="B7" s="1" t="s">
        <v>15</v>
      </c>
      <c r="C7" s="2" t="s">
        <v>20</v>
      </c>
      <c r="D7" s="37" t="s">
        <v>17</v>
      </c>
      <c r="E7" s="37" t="s">
        <v>18</v>
      </c>
      <c r="F7" s="60"/>
      <c r="G7" s="60">
        <v>306226693.19697642</v>
      </c>
      <c r="H7" s="3">
        <v>2013</v>
      </c>
      <c r="I7" s="34" t="s">
        <v>217</v>
      </c>
    </row>
    <row r="8" spans="1:9" ht="38.25" x14ac:dyDescent="0.2">
      <c r="A8" s="37" t="s">
        <v>14</v>
      </c>
      <c r="B8" s="1" t="s">
        <v>15</v>
      </c>
      <c r="C8" s="2" t="s">
        <v>94</v>
      </c>
      <c r="D8" s="37" t="s">
        <v>17</v>
      </c>
      <c r="E8" s="37" t="s">
        <v>18</v>
      </c>
      <c r="F8" s="60"/>
      <c r="G8" s="60">
        <v>13116940.862605602</v>
      </c>
      <c r="H8" s="3">
        <v>2013</v>
      </c>
      <c r="I8" s="34" t="s">
        <v>217</v>
      </c>
    </row>
    <row r="9" spans="1:9" ht="38.25" x14ac:dyDescent="0.2">
      <c r="A9" s="37" t="s">
        <v>14</v>
      </c>
      <c r="B9" s="1" t="s">
        <v>15</v>
      </c>
      <c r="C9" s="2" t="s">
        <v>94</v>
      </c>
      <c r="D9" s="37" t="s">
        <v>17</v>
      </c>
      <c r="E9" s="37" t="s">
        <v>18</v>
      </c>
      <c r="F9" s="60"/>
      <c r="G9" s="60">
        <v>71719687.416629612</v>
      </c>
      <c r="H9" s="3">
        <v>2013</v>
      </c>
      <c r="I9" s="34" t="s">
        <v>217</v>
      </c>
    </row>
    <row r="10" spans="1:9" ht="38.25" x14ac:dyDescent="0.2">
      <c r="A10" s="37" t="s">
        <v>14</v>
      </c>
      <c r="B10" s="1" t="s">
        <v>15</v>
      </c>
      <c r="C10" s="2" t="s">
        <v>94</v>
      </c>
      <c r="D10" s="37" t="s">
        <v>17</v>
      </c>
      <c r="E10" s="37" t="s">
        <v>18</v>
      </c>
      <c r="F10" s="60"/>
      <c r="G10" s="60">
        <v>7174177.8568252549</v>
      </c>
      <c r="H10" s="3">
        <v>2013</v>
      </c>
      <c r="I10" s="34" t="s">
        <v>217</v>
      </c>
    </row>
    <row r="11" spans="1:9" ht="38.25" x14ac:dyDescent="0.2">
      <c r="A11" s="37" t="s">
        <v>14</v>
      </c>
      <c r="B11" s="1" t="s">
        <v>15</v>
      </c>
      <c r="C11" s="2" t="s">
        <v>94</v>
      </c>
      <c r="D11" s="37" t="s">
        <v>17</v>
      </c>
      <c r="E11" s="37" t="s">
        <v>18</v>
      </c>
      <c r="F11" s="60"/>
      <c r="G11" s="60">
        <v>131021337.03868385</v>
      </c>
      <c r="H11" s="3">
        <v>2013</v>
      </c>
      <c r="I11" s="34" t="s">
        <v>217</v>
      </c>
    </row>
    <row r="12" spans="1:9" ht="25.5" x14ac:dyDescent="0.2">
      <c r="A12" s="37" t="s">
        <v>14</v>
      </c>
      <c r="B12" s="1" t="s">
        <v>95</v>
      </c>
      <c r="C12" s="2" t="s">
        <v>96</v>
      </c>
      <c r="D12" s="37" t="s">
        <v>17</v>
      </c>
      <c r="E12" s="37" t="s">
        <v>18</v>
      </c>
      <c r="F12" s="60">
        <v>499393.50822587812</v>
      </c>
      <c r="G12" s="60"/>
      <c r="H12" s="3">
        <v>2013</v>
      </c>
      <c r="I12" s="34" t="s">
        <v>217</v>
      </c>
    </row>
    <row r="13" spans="1:9" ht="25.5" x14ac:dyDescent="0.2">
      <c r="A13" s="37" t="s">
        <v>14</v>
      </c>
      <c r="B13" s="1" t="s">
        <v>95</v>
      </c>
      <c r="C13" s="2" t="s">
        <v>96</v>
      </c>
      <c r="D13" s="37" t="s">
        <v>17</v>
      </c>
      <c r="E13" s="37" t="s">
        <v>18</v>
      </c>
      <c r="F13" s="60">
        <v>63.272120942641173</v>
      </c>
      <c r="G13" s="60"/>
      <c r="H13" s="3">
        <v>2013</v>
      </c>
      <c r="I13" s="34" t="s">
        <v>217</v>
      </c>
    </row>
    <row r="14" spans="1:9" ht="25.5" x14ac:dyDescent="0.2">
      <c r="A14" s="37" t="s">
        <v>14</v>
      </c>
      <c r="B14" s="1" t="s">
        <v>95</v>
      </c>
      <c r="C14" s="2" t="s">
        <v>96</v>
      </c>
      <c r="D14" s="37" t="s">
        <v>17</v>
      </c>
      <c r="E14" s="37" t="s">
        <v>18</v>
      </c>
      <c r="F14" s="60">
        <v>7160157.8479324142</v>
      </c>
      <c r="G14" s="60"/>
      <c r="H14" s="3">
        <v>2013</v>
      </c>
      <c r="I14" s="34" t="s">
        <v>217</v>
      </c>
    </row>
    <row r="15" spans="1:9" ht="25.5" x14ac:dyDescent="0.2">
      <c r="A15" s="37" t="s">
        <v>14</v>
      </c>
      <c r="B15" s="1" t="s">
        <v>95</v>
      </c>
      <c r="C15" s="2" t="s">
        <v>96</v>
      </c>
      <c r="D15" s="37" t="s">
        <v>17</v>
      </c>
      <c r="E15" s="37" t="s">
        <v>18</v>
      </c>
      <c r="F15" s="60">
        <v>843929.30191196082</v>
      </c>
      <c r="G15" s="60"/>
      <c r="H15" s="3">
        <v>2013</v>
      </c>
      <c r="I15" s="34" t="s">
        <v>217</v>
      </c>
    </row>
    <row r="16" spans="1:9" ht="25.5" x14ac:dyDescent="0.2">
      <c r="A16" s="37" t="s">
        <v>14</v>
      </c>
      <c r="B16" s="1" t="s">
        <v>95</v>
      </c>
      <c r="C16" s="2" t="s">
        <v>96</v>
      </c>
      <c r="D16" s="37" t="s">
        <v>17</v>
      </c>
      <c r="E16" s="37" t="s">
        <v>18</v>
      </c>
      <c r="F16" s="60">
        <v>2263745.6647398844</v>
      </c>
      <c r="G16" s="60"/>
      <c r="H16" s="3">
        <v>2013</v>
      </c>
      <c r="I16" s="34" t="s">
        <v>217</v>
      </c>
    </row>
    <row r="17" spans="1:9" ht="38.25" x14ac:dyDescent="0.2">
      <c r="A17" s="37" t="s">
        <v>14</v>
      </c>
      <c r="B17" s="1" t="s">
        <v>97</v>
      </c>
      <c r="C17" s="2" t="s">
        <v>99</v>
      </c>
      <c r="D17" s="37" t="s">
        <v>17</v>
      </c>
      <c r="E17" s="37" t="s">
        <v>100</v>
      </c>
      <c r="F17" s="60">
        <v>67768194.753223658</v>
      </c>
      <c r="G17" s="60"/>
      <c r="H17" s="3">
        <v>2013</v>
      </c>
      <c r="I17" s="34" t="s">
        <v>217</v>
      </c>
    </row>
    <row r="18" spans="1:9" ht="38.25" x14ac:dyDescent="0.2">
      <c r="A18" s="37" t="s">
        <v>14</v>
      </c>
      <c r="B18" s="1" t="s">
        <v>97</v>
      </c>
      <c r="C18" s="2" t="s">
        <v>99</v>
      </c>
      <c r="D18" s="37" t="s">
        <v>17</v>
      </c>
      <c r="E18" s="37" t="s">
        <v>100</v>
      </c>
      <c r="F18" s="60">
        <v>14010804.802134281</v>
      </c>
      <c r="G18" s="60"/>
      <c r="H18" s="3">
        <v>2013</v>
      </c>
      <c r="I18" s="34" t="s">
        <v>217</v>
      </c>
    </row>
    <row r="19" spans="1:9" ht="38.25" x14ac:dyDescent="0.2">
      <c r="A19" s="37" t="s">
        <v>14</v>
      </c>
      <c r="B19" s="1" t="s">
        <v>97</v>
      </c>
      <c r="C19" s="2" t="s">
        <v>99</v>
      </c>
      <c r="D19" s="37" t="s">
        <v>17</v>
      </c>
      <c r="E19" s="37" t="s">
        <v>100</v>
      </c>
      <c r="F19" s="60">
        <v>6669630.9470875943</v>
      </c>
      <c r="G19" s="60"/>
      <c r="H19" s="3">
        <v>2013</v>
      </c>
      <c r="I19" s="34" t="s">
        <v>217</v>
      </c>
    </row>
    <row r="20" spans="1:9" ht="38.25" x14ac:dyDescent="0.2">
      <c r="A20" s="37" t="s">
        <v>14</v>
      </c>
      <c r="B20" s="1" t="s">
        <v>97</v>
      </c>
      <c r="C20" s="2" t="s">
        <v>99</v>
      </c>
      <c r="D20" s="37" t="s">
        <v>17</v>
      </c>
      <c r="E20" s="37" t="s">
        <v>100</v>
      </c>
      <c r="F20" s="60">
        <v>666963.09470875945</v>
      </c>
      <c r="G20" s="60"/>
      <c r="H20" s="3">
        <v>2013</v>
      </c>
      <c r="I20" s="34" t="s">
        <v>217</v>
      </c>
    </row>
    <row r="21" spans="1:9" ht="38.25" x14ac:dyDescent="0.2">
      <c r="A21" s="37" t="s">
        <v>14</v>
      </c>
      <c r="B21" s="1" t="s">
        <v>101</v>
      </c>
      <c r="C21" s="2" t="s">
        <v>99</v>
      </c>
      <c r="D21" s="37" t="s">
        <v>17</v>
      </c>
      <c r="E21" s="37" t="s">
        <v>100</v>
      </c>
      <c r="F21" s="60">
        <v>42560248.999555357</v>
      </c>
      <c r="G21" s="60"/>
      <c r="H21" s="3">
        <v>2013</v>
      </c>
      <c r="I21" s="34" t="s">
        <v>217</v>
      </c>
    </row>
    <row r="22" spans="1:9" ht="38.25" x14ac:dyDescent="0.2">
      <c r="A22" s="37" t="s">
        <v>14</v>
      </c>
      <c r="B22" s="1" t="s">
        <v>101</v>
      </c>
      <c r="C22" s="2" t="s">
        <v>99</v>
      </c>
      <c r="D22" s="37" t="s">
        <v>17</v>
      </c>
      <c r="E22" s="37" t="s">
        <v>100</v>
      </c>
      <c r="F22" s="60">
        <v>14496220.542463316</v>
      </c>
      <c r="G22" s="60"/>
      <c r="H22" s="3">
        <v>2013</v>
      </c>
      <c r="I22" s="34" t="s">
        <v>217</v>
      </c>
    </row>
    <row r="23" spans="1:9" ht="38.25" x14ac:dyDescent="0.2">
      <c r="A23" s="37" t="s">
        <v>14</v>
      </c>
      <c r="B23" s="1" t="s">
        <v>101</v>
      </c>
      <c r="C23" s="2" t="s">
        <v>99</v>
      </c>
      <c r="D23" s="37" t="s">
        <v>17</v>
      </c>
      <c r="E23" s="37" t="s">
        <v>100</v>
      </c>
      <c r="F23" s="60">
        <v>444642.06313917297</v>
      </c>
      <c r="G23" s="60"/>
      <c r="H23" s="3">
        <v>2013</v>
      </c>
      <c r="I23" s="34" t="s">
        <v>217</v>
      </c>
    </row>
    <row r="24" spans="1:9" ht="25.5" x14ac:dyDescent="0.2">
      <c r="A24" s="37" t="s">
        <v>14</v>
      </c>
      <c r="B24" s="1" t="s">
        <v>102</v>
      </c>
      <c r="C24" s="2" t="s">
        <v>103</v>
      </c>
      <c r="D24" s="37" t="s">
        <v>17</v>
      </c>
      <c r="E24" s="37" t="s">
        <v>104</v>
      </c>
      <c r="F24" s="60">
        <v>400177.85682525567</v>
      </c>
      <c r="G24" s="60"/>
      <c r="H24" s="3">
        <v>2013</v>
      </c>
      <c r="I24" s="34" t="s">
        <v>217</v>
      </c>
    </row>
    <row r="25" spans="1:9" ht="25.5" x14ac:dyDescent="0.2">
      <c r="A25" s="37" t="s">
        <v>14</v>
      </c>
      <c r="B25" s="1" t="s">
        <v>102</v>
      </c>
      <c r="C25" s="2" t="s">
        <v>103</v>
      </c>
      <c r="D25" s="37" t="s">
        <v>17</v>
      </c>
      <c r="E25" s="37" t="s">
        <v>104</v>
      </c>
      <c r="F25" s="60">
        <v>4821448.6438417071</v>
      </c>
      <c r="G25" s="60"/>
      <c r="H25" s="3">
        <v>2013</v>
      </c>
      <c r="I25" s="34" t="s">
        <v>217</v>
      </c>
    </row>
    <row r="26" spans="1:9" ht="25.5" x14ac:dyDescent="0.2">
      <c r="A26" s="37" t="s">
        <v>14</v>
      </c>
      <c r="B26" s="1" t="s">
        <v>102</v>
      </c>
      <c r="C26" s="2" t="s">
        <v>103</v>
      </c>
      <c r="D26" s="37" t="s">
        <v>17</v>
      </c>
      <c r="E26" s="37" t="s">
        <v>104</v>
      </c>
      <c r="F26" s="60">
        <v>1446434.4152956868</v>
      </c>
      <c r="G26" s="60"/>
      <c r="H26" s="3">
        <v>2013</v>
      </c>
      <c r="I26" s="34" t="s">
        <v>217</v>
      </c>
    </row>
    <row r="27" spans="1:9" ht="51" x14ac:dyDescent="0.2">
      <c r="A27" s="37" t="s">
        <v>14</v>
      </c>
      <c r="B27" s="1" t="s">
        <v>105</v>
      </c>
      <c r="C27" s="2" t="s">
        <v>106</v>
      </c>
      <c r="D27" s="37" t="s">
        <v>17</v>
      </c>
      <c r="E27" s="37" t="s">
        <v>100</v>
      </c>
      <c r="F27" s="60"/>
      <c r="G27" s="60">
        <v>1098029120.497999</v>
      </c>
      <c r="H27" s="3">
        <v>2013</v>
      </c>
      <c r="I27" s="34" t="s">
        <v>217</v>
      </c>
    </row>
    <row r="28" spans="1:9" ht="51" x14ac:dyDescent="0.2">
      <c r="A28" s="37" t="s">
        <v>14</v>
      </c>
      <c r="B28" s="1" t="s">
        <v>105</v>
      </c>
      <c r="C28" s="2" t="s">
        <v>30</v>
      </c>
      <c r="D28" s="37" t="s">
        <v>17</v>
      </c>
      <c r="E28" s="37" t="s">
        <v>100</v>
      </c>
      <c r="F28" s="60"/>
      <c r="G28" s="60">
        <v>1098029120.497999</v>
      </c>
      <c r="H28" s="3">
        <v>2013</v>
      </c>
      <c r="I28" s="34" t="s">
        <v>217</v>
      </c>
    </row>
    <row r="29" spans="1:9" ht="51" x14ac:dyDescent="0.2">
      <c r="A29" s="37" t="s">
        <v>14</v>
      </c>
      <c r="B29" s="1" t="s">
        <v>105</v>
      </c>
      <c r="C29" s="2" t="s">
        <v>30</v>
      </c>
      <c r="D29" s="37" t="s">
        <v>17</v>
      </c>
      <c r="E29" s="37" t="s">
        <v>100</v>
      </c>
      <c r="F29" s="60"/>
      <c r="G29" s="60">
        <v>1098029120.497999</v>
      </c>
      <c r="H29" s="3">
        <v>2013</v>
      </c>
      <c r="I29" s="34" t="s">
        <v>217</v>
      </c>
    </row>
    <row r="30" spans="1:9" ht="51" x14ac:dyDescent="0.2">
      <c r="A30" s="37" t="s">
        <v>14</v>
      </c>
      <c r="B30" s="1" t="s">
        <v>105</v>
      </c>
      <c r="C30" s="2" t="s">
        <v>30</v>
      </c>
      <c r="D30" s="37" t="s">
        <v>17</v>
      </c>
      <c r="E30" s="37" t="s">
        <v>100</v>
      </c>
      <c r="F30" s="60"/>
      <c r="G30" s="60">
        <v>1098029120.497999</v>
      </c>
      <c r="H30" s="3">
        <v>2013</v>
      </c>
      <c r="I30" s="34" t="s">
        <v>217</v>
      </c>
    </row>
    <row r="31" spans="1:9" ht="38.25" x14ac:dyDescent="0.2">
      <c r="A31" s="37" t="s">
        <v>14</v>
      </c>
      <c r="B31" s="1" t="s">
        <v>31</v>
      </c>
      <c r="C31" s="2" t="s">
        <v>119</v>
      </c>
      <c r="D31" s="37" t="s">
        <v>17</v>
      </c>
      <c r="E31" s="37" t="s">
        <v>100</v>
      </c>
      <c r="F31" s="60"/>
      <c r="G31" s="60">
        <v>13494145.397954646</v>
      </c>
      <c r="H31" s="3">
        <v>2013</v>
      </c>
      <c r="I31" s="34" t="s">
        <v>217</v>
      </c>
    </row>
    <row r="32" spans="1:9" ht="38.25" x14ac:dyDescent="0.2">
      <c r="A32" s="37" t="s">
        <v>14</v>
      </c>
      <c r="B32" s="1" t="s">
        <v>120</v>
      </c>
      <c r="C32" s="2" t="s">
        <v>121</v>
      </c>
      <c r="D32" s="37" t="s">
        <v>17</v>
      </c>
      <c r="E32" s="37" t="s">
        <v>100</v>
      </c>
      <c r="F32" s="60">
        <v>9379396.6207203194</v>
      </c>
      <c r="G32" s="60"/>
      <c r="H32" s="3">
        <v>2013</v>
      </c>
      <c r="I32" s="34" t="s">
        <v>217</v>
      </c>
    </row>
    <row r="33" spans="1:9" ht="38.25" x14ac:dyDescent="0.2">
      <c r="A33" s="37" t="s">
        <v>14</v>
      </c>
      <c r="B33" s="1" t="s">
        <v>120</v>
      </c>
      <c r="C33" s="2" t="s">
        <v>123</v>
      </c>
      <c r="D33" s="37" t="s">
        <v>17</v>
      </c>
      <c r="E33" s="37" t="s">
        <v>100</v>
      </c>
      <c r="F33" s="60">
        <v>943198.31036016007</v>
      </c>
      <c r="G33" s="60"/>
      <c r="H33" s="3">
        <v>2013</v>
      </c>
      <c r="I33" s="34" t="s">
        <v>217</v>
      </c>
    </row>
    <row r="34" spans="1:9" ht="38.25" x14ac:dyDescent="0.2">
      <c r="A34" s="37" t="s">
        <v>14</v>
      </c>
      <c r="B34" s="1" t="s">
        <v>120</v>
      </c>
      <c r="C34" s="2" t="s">
        <v>121</v>
      </c>
      <c r="D34" s="37" t="s">
        <v>17</v>
      </c>
      <c r="E34" s="37" t="s">
        <v>100</v>
      </c>
      <c r="F34" s="60">
        <v>390.72787905735879</v>
      </c>
      <c r="G34" s="60"/>
      <c r="H34" s="3">
        <v>2013</v>
      </c>
      <c r="I34" s="34" t="s">
        <v>217</v>
      </c>
    </row>
    <row r="35" spans="1:9" ht="38.25" x14ac:dyDescent="0.2">
      <c r="A35" s="37" t="s">
        <v>14</v>
      </c>
      <c r="B35" s="1" t="s">
        <v>124</v>
      </c>
      <c r="C35" s="2" t="s">
        <v>125</v>
      </c>
      <c r="D35" s="37" t="s">
        <v>17</v>
      </c>
      <c r="E35" s="37" t="s">
        <v>100</v>
      </c>
      <c r="F35" s="60">
        <v>5335994.2196531789</v>
      </c>
      <c r="G35" s="60"/>
      <c r="H35" s="3">
        <v>2013</v>
      </c>
      <c r="I35" s="34" t="s">
        <v>217</v>
      </c>
    </row>
    <row r="36" spans="1:9" ht="38.25" x14ac:dyDescent="0.2">
      <c r="A36" s="37" t="s">
        <v>14</v>
      </c>
      <c r="B36" s="1" t="s">
        <v>124</v>
      </c>
      <c r="C36" s="2" t="s">
        <v>126</v>
      </c>
      <c r="D36" s="37" t="s">
        <v>17</v>
      </c>
      <c r="E36" s="37" t="s">
        <v>100</v>
      </c>
      <c r="F36" s="60">
        <v>1024438.4170742552</v>
      </c>
      <c r="G36" s="60"/>
      <c r="H36" s="3">
        <v>2013</v>
      </c>
      <c r="I36" s="34" t="s">
        <v>217</v>
      </c>
    </row>
    <row r="37" spans="1:9" ht="38.25" x14ac:dyDescent="0.2">
      <c r="A37" s="37" t="s">
        <v>14</v>
      </c>
      <c r="B37" s="1" t="s">
        <v>124</v>
      </c>
      <c r="C37" s="2" t="s">
        <v>126</v>
      </c>
      <c r="D37" s="37" t="s">
        <v>17</v>
      </c>
      <c r="E37" s="37" t="s">
        <v>100</v>
      </c>
      <c r="F37" s="60">
        <v>1655597.1542907958</v>
      </c>
      <c r="G37" s="60"/>
      <c r="H37" s="3">
        <v>2013</v>
      </c>
      <c r="I37" s="34" t="s">
        <v>217</v>
      </c>
    </row>
    <row r="38" spans="1:9" ht="38.25" x14ac:dyDescent="0.2">
      <c r="A38" s="37" t="s">
        <v>14</v>
      </c>
      <c r="B38" s="1" t="s">
        <v>124</v>
      </c>
      <c r="C38" s="2" t="s">
        <v>126</v>
      </c>
      <c r="D38" s="37" t="s">
        <v>17</v>
      </c>
      <c r="E38" s="37" t="s">
        <v>100</v>
      </c>
      <c r="F38" s="60">
        <v>870386.83859493106</v>
      </c>
      <c r="G38" s="60"/>
      <c r="H38" s="3">
        <v>2013</v>
      </c>
      <c r="I38" s="34" t="s">
        <v>217</v>
      </c>
    </row>
    <row r="39" spans="1:9" ht="38.25" x14ac:dyDescent="0.2">
      <c r="A39" s="37" t="s">
        <v>14</v>
      </c>
      <c r="B39" s="1" t="s">
        <v>124</v>
      </c>
      <c r="C39" s="2" t="s">
        <v>126</v>
      </c>
      <c r="D39" s="37" t="s">
        <v>17</v>
      </c>
      <c r="E39" s="37" t="s">
        <v>100</v>
      </c>
      <c r="F39" s="60">
        <v>5335994.2196531789</v>
      </c>
      <c r="G39" s="60"/>
      <c r="H39" s="3">
        <v>2013</v>
      </c>
      <c r="I39" s="34" t="s">
        <v>217</v>
      </c>
    </row>
    <row r="40" spans="1:9" ht="38.25" x14ac:dyDescent="0.2">
      <c r="A40" s="37" t="s">
        <v>14</v>
      </c>
      <c r="B40" s="1" t="s">
        <v>124</v>
      </c>
      <c r="C40" s="2" t="s">
        <v>126</v>
      </c>
      <c r="D40" s="37" t="s">
        <v>17</v>
      </c>
      <c r="E40" s="37" t="s">
        <v>100</v>
      </c>
      <c r="F40" s="60">
        <v>1024438.4170742552</v>
      </c>
      <c r="G40" s="60"/>
      <c r="H40" s="3">
        <v>2013</v>
      </c>
      <c r="I40" s="34" t="s">
        <v>217</v>
      </c>
    </row>
    <row r="41" spans="1:9" ht="38.25" x14ac:dyDescent="0.2">
      <c r="A41" s="37" t="s">
        <v>14</v>
      </c>
      <c r="B41" s="1" t="s">
        <v>124</v>
      </c>
      <c r="C41" s="2" t="s">
        <v>126</v>
      </c>
      <c r="D41" s="37" t="s">
        <v>17</v>
      </c>
      <c r="E41" s="37" t="s">
        <v>100</v>
      </c>
      <c r="F41" s="60">
        <v>1655597.1542907958</v>
      </c>
      <c r="G41" s="60"/>
      <c r="H41" s="3">
        <v>2013</v>
      </c>
      <c r="I41" s="34" t="s">
        <v>217</v>
      </c>
    </row>
    <row r="42" spans="1:9" ht="38.25" x14ac:dyDescent="0.2">
      <c r="A42" s="37" t="s">
        <v>14</v>
      </c>
      <c r="B42" s="1" t="s">
        <v>124</v>
      </c>
      <c r="C42" s="2" t="s">
        <v>126</v>
      </c>
      <c r="D42" s="37" t="s">
        <v>17</v>
      </c>
      <c r="E42" s="37" t="s">
        <v>100</v>
      </c>
      <c r="F42" s="60">
        <v>870386.83859493106</v>
      </c>
      <c r="G42" s="60"/>
      <c r="H42" s="3">
        <v>2013</v>
      </c>
      <c r="I42" s="34" t="s">
        <v>217</v>
      </c>
    </row>
    <row r="43" spans="1:9" ht="38.25" x14ac:dyDescent="0.2">
      <c r="A43" s="37" t="s">
        <v>14</v>
      </c>
      <c r="B43" s="1" t="s">
        <v>124</v>
      </c>
      <c r="C43" s="2" t="s">
        <v>126</v>
      </c>
      <c r="D43" s="37" t="s">
        <v>17</v>
      </c>
      <c r="E43" s="37" t="s">
        <v>100</v>
      </c>
      <c r="F43" s="60">
        <v>5335994.2196531789</v>
      </c>
      <c r="G43" s="60"/>
      <c r="H43" s="3">
        <v>2013</v>
      </c>
      <c r="I43" s="34" t="s">
        <v>217</v>
      </c>
    </row>
    <row r="44" spans="1:9" ht="38.25" x14ac:dyDescent="0.2">
      <c r="A44" s="37" t="s">
        <v>14</v>
      </c>
      <c r="B44" s="1" t="s">
        <v>124</v>
      </c>
      <c r="C44" s="2" t="s">
        <v>126</v>
      </c>
      <c r="D44" s="37" t="s">
        <v>17</v>
      </c>
      <c r="E44" s="37" t="s">
        <v>100</v>
      </c>
      <c r="F44" s="60">
        <v>1024438.4170742552</v>
      </c>
      <c r="G44" s="60"/>
      <c r="H44" s="3">
        <v>2013</v>
      </c>
      <c r="I44" s="34" t="s">
        <v>217</v>
      </c>
    </row>
    <row r="45" spans="1:9" ht="38.25" x14ac:dyDescent="0.2">
      <c r="A45" s="37" t="s">
        <v>14</v>
      </c>
      <c r="B45" s="1" t="s">
        <v>124</v>
      </c>
      <c r="C45" s="2" t="s">
        <v>126</v>
      </c>
      <c r="D45" s="37" t="s">
        <v>17</v>
      </c>
      <c r="E45" s="37" t="s">
        <v>100</v>
      </c>
      <c r="F45" s="60">
        <v>1655597.1542907958</v>
      </c>
      <c r="G45" s="60"/>
      <c r="H45" s="3">
        <v>2013</v>
      </c>
      <c r="I45" s="34" t="s">
        <v>217</v>
      </c>
    </row>
    <row r="46" spans="1:9" ht="38.25" x14ac:dyDescent="0.2">
      <c r="A46" s="37" t="s">
        <v>14</v>
      </c>
      <c r="B46" s="1" t="s">
        <v>124</v>
      </c>
      <c r="C46" s="2" t="s">
        <v>126</v>
      </c>
      <c r="D46" s="37" t="s">
        <v>17</v>
      </c>
      <c r="E46" s="37" t="s">
        <v>100</v>
      </c>
      <c r="F46" s="60">
        <v>870386.83859493106</v>
      </c>
      <c r="G46" s="60"/>
      <c r="H46" s="3">
        <v>2013</v>
      </c>
      <c r="I46" s="34" t="s">
        <v>217</v>
      </c>
    </row>
    <row r="47" spans="1:9" ht="38.25" x14ac:dyDescent="0.2">
      <c r="A47" s="37" t="s">
        <v>127</v>
      </c>
      <c r="B47" s="1" t="s">
        <v>124</v>
      </c>
      <c r="C47" s="2" t="s">
        <v>126</v>
      </c>
      <c r="D47" s="37" t="s">
        <v>128</v>
      </c>
      <c r="E47" s="37" t="s">
        <v>129</v>
      </c>
      <c r="F47" s="60">
        <v>5335994.2196531789</v>
      </c>
      <c r="G47" s="60"/>
      <c r="H47" s="3">
        <v>2013</v>
      </c>
      <c r="I47" s="34" t="s">
        <v>217</v>
      </c>
    </row>
    <row r="48" spans="1:9" ht="38.25" x14ac:dyDescent="0.2">
      <c r="A48" s="37" t="s">
        <v>127</v>
      </c>
      <c r="B48" s="1" t="s">
        <v>124</v>
      </c>
      <c r="C48" s="2" t="s">
        <v>126</v>
      </c>
      <c r="D48" s="37" t="s">
        <v>128</v>
      </c>
      <c r="E48" s="37" t="s">
        <v>129</v>
      </c>
      <c r="F48" s="60">
        <v>1024438.4170742552</v>
      </c>
      <c r="G48" s="60"/>
      <c r="H48" s="3">
        <v>2013</v>
      </c>
      <c r="I48" s="34" t="s">
        <v>217</v>
      </c>
    </row>
    <row r="49" spans="1:9" ht="38.25" x14ac:dyDescent="0.2">
      <c r="A49" s="37" t="s">
        <v>130</v>
      </c>
      <c r="B49" s="1" t="s">
        <v>124</v>
      </c>
      <c r="C49" s="2" t="s">
        <v>126</v>
      </c>
      <c r="D49" s="37" t="s">
        <v>17</v>
      </c>
      <c r="E49" s="37" t="s">
        <v>100</v>
      </c>
      <c r="F49" s="60">
        <v>1655597.1542907958</v>
      </c>
      <c r="G49" s="60"/>
      <c r="H49" s="3">
        <v>2013</v>
      </c>
      <c r="I49" s="34" t="s">
        <v>217</v>
      </c>
    </row>
    <row r="50" spans="1:9" ht="38.25" x14ac:dyDescent="0.2">
      <c r="A50" s="37" t="s">
        <v>14</v>
      </c>
      <c r="B50" s="1" t="s">
        <v>124</v>
      </c>
      <c r="C50" s="2" t="s">
        <v>126</v>
      </c>
      <c r="D50" s="37" t="s">
        <v>17</v>
      </c>
      <c r="E50" s="37" t="s">
        <v>100</v>
      </c>
      <c r="F50" s="60">
        <v>870386.83859493106</v>
      </c>
      <c r="G50" s="60"/>
      <c r="H50" s="3">
        <v>2013</v>
      </c>
      <c r="I50" s="34" t="s">
        <v>217</v>
      </c>
    </row>
    <row r="51" spans="1:9" ht="38.25" x14ac:dyDescent="0.2">
      <c r="A51" s="37" t="s">
        <v>14</v>
      </c>
      <c r="B51" s="1" t="s">
        <v>124</v>
      </c>
      <c r="C51" s="2" t="s">
        <v>126</v>
      </c>
      <c r="D51" s="37" t="s">
        <v>17</v>
      </c>
      <c r="E51" s="37" t="s">
        <v>100</v>
      </c>
      <c r="F51" s="60">
        <v>5335994.2196531789</v>
      </c>
      <c r="G51" s="60"/>
      <c r="H51" s="3">
        <v>2013</v>
      </c>
      <c r="I51" s="34" t="s">
        <v>217</v>
      </c>
    </row>
    <row r="52" spans="1:9" ht="38.25" x14ac:dyDescent="0.2">
      <c r="A52" s="37" t="s">
        <v>14</v>
      </c>
      <c r="B52" s="1" t="s">
        <v>124</v>
      </c>
      <c r="C52" s="2" t="s">
        <v>126</v>
      </c>
      <c r="D52" s="37" t="s">
        <v>17</v>
      </c>
      <c r="E52" s="37" t="s">
        <v>100</v>
      </c>
      <c r="F52" s="60">
        <v>1024438.4170742552</v>
      </c>
      <c r="G52" s="60"/>
      <c r="H52" s="3">
        <v>2013</v>
      </c>
      <c r="I52" s="34" t="s">
        <v>217</v>
      </c>
    </row>
    <row r="53" spans="1:9" ht="38.25" x14ac:dyDescent="0.2">
      <c r="A53" s="37" t="s">
        <v>14</v>
      </c>
      <c r="B53" s="1" t="s">
        <v>124</v>
      </c>
      <c r="C53" s="2" t="s">
        <v>126</v>
      </c>
      <c r="D53" s="37" t="s">
        <v>17</v>
      </c>
      <c r="E53" s="37" t="s">
        <v>100</v>
      </c>
      <c r="F53" s="60">
        <v>1655597.1542907958</v>
      </c>
      <c r="G53" s="60"/>
      <c r="H53" s="3">
        <v>2013</v>
      </c>
      <c r="I53" s="34" t="s">
        <v>217</v>
      </c>
    </row>
    <row r="54" spans="1:9" ht="38.25" x14ac:dyDescent="0.2">
      <c r="A54" s="37" t="s">
        <v>131</v>
      </c>
      <c r="B54" s="1" t="s">
        <v>124</v>
      </c>
      <c r="C54" s="2" t="s">
        <v>126</v>
      </c>
      <c r="D54" s="37" t="s">
        <v>132</v>
      </c>
      <c r="E54" s="37" t="s">
        <v>133</v>
      </c>
      <c r="F54" s="60">
        <v>870386.83859493106</v>
      </c>
      <c r="G54" s="60"/>
      <c r="H54" s="3">
        <v>2013</v>
      </c>
      <c r="I54" s="34" t="s">
        <v>217</v>
      </c>
    </row>
    <row r="55" spans="1:9" ht="38.25" x14ac:dyDescent="0.2">
      <c r="A55" s="37" t="s">
        <v>131</v>
      </c>
      <c r="B55" s="1" t="s">
        <v>124</v>
      </c>
      <c r="C55" s="2" t="s">
        <v>126</v>
      </c>
      <c r="D55" s="37" t="s">
        <v>134</v>
      </c>
      <c r="E55" s="37" t="s">
        <v>73</v>
      </c>
      <c r="F55" s="60">
        <v>5335994.2196531789</v>
      </c>
      <c r="G55" s="60"/>
      <c r="H55" s="3">
        <v>2013</v>
      </c>
      <c r="I55" s="34" t="s">
        <v>217</v>
      </c>
    </row>
    <row r="56" spans="1:9" ht="38.25" x14ac:dyDescent="0.2">
      <c r="A56" s="37" t="s">
        <v>14</v>
      </c>
      <c r="B56" s="1" t="s">
        <v>124</v>
      </c>
      <c r="C56" s="2" t="s">
        <v>126</v>
      </c>
      <c r="D56" s="37" t="s">
        <v>132</v>
      </c>
      <c r="E56" s="37" t="s">
        <v>133</v>
      </c>
      <c r="F56" s="60">
        <v>1024438.4170742552</v>
      </c>
      <c r="G56" s="60"/>
      <c r="H56" s="3">
        <v>2013</v>
      </c>
      <c r="I56" s="34" t="s">
        <v>217</v>
      </c>
    </row>
    <row r="57" spans="1:9" ht="38.25" x14ac:dyDescent="0.2">
      <c r="A57" s="37" t="s">
        <v>69</v>
      </c>
      <c r="B57" s="1" t="s">
        <v>124</v>
      </c>
      <c r="C57" s="2" t="s">
        <v>126</v>
      </c>
      <c r="D57" s="37" t="s">
        <v>70</v>
      </c>
      <c r="E57" s="37" t="s">
        <v>100</v>
      </c>
      <c r="F57" s="60">
        <v>1655597.1542907958</v>
      </c>
      <c r="G57" s="60"/>
      <c r="H57" s="3">
        <v>2013</v>
      </c>
      <c r="I57" s="34" t="s">
        <v>217</v>
      </c>
    </row>
    <row r="58" spans="1:9" ht="38.25" x14ac:dyDescent="0.2">
      <c r="A58" s="37" t="s">
        <v>130</v>
      </c>
      <c r="B58" s="1" t="s">
        <v>124</v>
      </c>
      <c r="C58" s="2" t="s">
        <v>126</v>
      </c>
      <c r="D58" s="37" t="s">
        <v>71</v>
      </c>
      <c r="E58" s="37" t="s">
        <v>72</v>
      </c>
      <c r="F58" s="60">
        <v>870386.83859493106</v>
      </c>
      <c r="G58" s="60"/>
      <c r="H58" s="3">
        <v>2013</v>
      </c>
      <c r="I58" s="34" t="s">
        <v>217</v>
      </c>
    </row>
    <row r="59" spans="1:9" ht="38.25" x14ac:dyDescent="0.2">
      <c r="A59" s="37" t="s">
        <v>0</v>
      </c>
      <c r="B59" s="1" t="s">
        <v>124</v>
      </c>
      <c r="C59" s="2" t="s">
        <v>126</v>
      </c>
      <c r="D59" s="37" t="s">
        <v>17</v>
      </c>
      <c r="E59" s="37" t="s">
        <v>100</v>
      </c>
      <c r="F59" s="60">
        <v>3084215.6514006224</v>
      </c>
      <c r="G59" s="60"/>
      <c r="H59" s="3">
        <v>2013</v>
      </c>
      <c r="I59" s="34" t="s">
        <v>217</v>
      </c>
    </row>
    <row r="60" spans="1:9" ht="38.25" x14ac:dyDescent="0.2">
      <c r="A60" s="37" t="s">
        <v>69</v>
      </c>
      <c r="B60" s="1" t="s">
        <v>124</v>
      </c>
      <c r="C60" s="2" t="s">
        <v>126</v>
      </c>
      <c r="D60" s="37" t="s">
        <v>71</v>
      </c>
      <c r="E60" s="37" t="s">
        <v>72</v>
      </c>
      <c r="F60" s="60">
        <v>660545.13116940856</v>
      </c>
      <c r="G60" s="60"/>
      <c r="H60" s="3">
        <v>2013</v>
      </c>
      <c r="I60" s="34" t="s">
        <v>217</v>
      </c>
    </row>
    <row r="61" spans="1:9" ht="38.25" x14ac:dyDescent="0.2">
      <c r="A61" s="37" t="s">
        <v>69</v>
      </c>
      <c r="B61" s="1" t="s">
        <v>124</v>
      </c>
      <c r="C61" s="2" t="s">
        <v>126</v>
      </c>
      <c r="D61" s="37" t="s">
        <v>71</v>
      </c>
      <c r="E61" s="37" t="s">
        <v>72</v>
      </c>
      <c r="F61" s="60">
        <v>1198131.1694086259</v>
      </c>
      <c r="G61" s="60"/>
      <c r="H61" s="3">
        <v>2013</v>
      </c>
      <c r="I61" s="34" t="s">
        <v>217</v>
      </c>
    </row>
    <row r="62" spans="1:9" ht="38.25" x14ac:dyDescent="0.2">
      <c r="A62" s="37" t="s">
        <v>131</v>
      </c>
      <c r="B62" s="1" t="s">
        <v>124</v>
      </c>
      <c r="C62" s="2" t="s">
        <v>126</v>
      </c>
      <c r="D62" s="37" t="s">
        <v>17</v>
      </c>
      <c r="E62" s="37" t="s">
        <v>100</v>
      </c>
      <c r="F62" s="60">
        <v>562667.85237883497</v>
      </c>
      <c r="G62" s="60"/>
      <c r="H62" s="3">
        <v>2013</v>
      </c>
      <c r="I62" s="34" t="s">
        <v>217</v>
      </c>
    </row>
    <row r="63" spans="1:9" ht="38.25" x14ac:dyDescent="0.2">
      <c r="A63" s="37" t="s">
        <v>69</v>
      </c>
      <c r="B63" s="1" t="s">
        <v>1</v>
      </c>
      <c r="C63" s="2" t="s">
        <v>2</v>
      </c>
      <c r="D63" s="37" t="s">
        <v>3</v>
      </c>
      <c r="E63" s="37" t="s">
        <v>4</v>
      </c>
      <c r="F63" s="60">
        <v>4132753.6682970207</v>
      </c>
      <c r="G63" s="60"/>
      <c r="H63" s="3">
        <v>2013</v>
      </c>
      <c r="I63" s="34" t="s">
        <v>217</v>
      </c>
    </row>
    <row r="64" spans="1:9" ht="38.25" x14ac:dyDescent="0.2">
      <c r="A64" s="37" t="s">
        <v>69</v>
      </c>
      <c r="B64" s="1" t="s">
        <v>1</v>
      </c>
      <c r="C64" s="2" t="s">
        <v>2</v>
      </c>
      <c r="D64" s="37" t="s">
        <v>3</v>
      </c>
      <c r="E64" s="37" t="s">
        <v>4</v>
      </c>
      <c r="F64" s="60">
        <v>923151.62294353044</v>
      </c>
      <c r="G64" s="60"/>
      <c r="H64" s="3">
        <v>2013</v>
      </c>
      <c r="I64" s="34" t="s">
        <v>217</v>
      </c>
    </row>
    <row r="65" spans="1:9" ht="38.25" x14ac:dyDescent="0.2">
      <c r="A65" s="37" t="s">
        <v>5</v>
      </c>
      <c r="B65" s="1" t="s">
        <v>1</v>
      </c>
      <c r="C65" s="2" t="s">
        <v>2</v>
      </c>
      <c r="D65" s="37" t="s">
        <v>6</v>
      </c>
      <c r="E65" s="37" t="s">
        <v>72</v>
      </c>
      <c r="F65" s="60">
        <v>1741853.268119164</v>
      </c>
      <c r="G65" s="60"/>
      <c r="H65" s="3">
        <v>2013</v>
      </c>
      <c r="I65" s="34" t="s">
        <v>217</v>
      </c>
    </row>
    <row r="66" spans="1:9" ht="38.25" x14ac:dyDescent="0.2">
      <c r="A66" s="37" t="s">
        <v>130</v>
      </c>
      <c r="B66" s="1" t="s">
        <v>1</v>
      </c>
      <c r="C66" s="2" t="s">
        <v>2</v>
      </c>
      <c r="D66" s="37" t="s">
        <v>17</v>
      </c>
      <c r="E66" s="37" t="s">
        <v>100</v>
      </c>
      <c r="F66" s="60">
        <v>788288.57269897731</v>
      </c>
      <c r="G66" s="60"/>
      <c r="H66" s="3">
        <v>2013</v>
      </c>
      <c r="I66" s="34" t="s">
        <v>217</v>
      </c>
    </row>
    <row r="67" spans="1:9" ht="38.25" x14ac:dyDescent="0.2">
      <c r="A67" s="37" t="s">
        <v>14</v>
      </c>
      <c r="B67" s="1" t="s">
        <v>1</v>
      </c>
      <c r="C67" s="2" t="s">
        <v>2</v>
      </c>
      <c r="D67" s="37" t="s">
        <v>7</v>
      </c>
      <c r="E67" s="37" t="s">
        <v>8</v>
      </c>
      <c r="F67" s="60">
        <v>4132753.6682970207</v>
      </c>
      <c r="G67" s="60"/>
      <c r="H67" s="3">
        <v>2013</v>
      </c>
      <c r="I67" s="34" t="s">
        <v>217</v>
      </c>
    </row>
    <row r="68" spans="1:9" ht="38.25" x14ac:dyDescent="0.2">
      <c r="A68" s="37" t="s">
        <v>69</v>
      </c>
      <c r="B68" s="1" t="s">
        <v>1</v>
      </c>
      <c r="C68" s="2" t="s">
        <v>2</v>
      </c>
      <c r="D68" s="37" t="s">
        <v>17</v>
      </c>
      <c r="E68" s="37" t="s">
        <v>100</v>
      </c>
      <c r="F68" s="60">
        <v>923151.62294353044</v>
      </c>
      <c r="G68" s="60"/>
      <c r="H68" s="3">
        <v>2013</v>
      </c>
      <c r="I68" s="34" t="s">
        <v>217</v>
      </c>
    </row>
    <row r="69" spans="1:9" ht="38.25" x14ac:dyDescent="0.2">
      <c r="A69" s="37" t="s">
        <v>69</v>
      </c>
      <c r="B69" s="1" t="s">
        <v>1</v>
      </c>
      <c r="C69" s="2" t="s">
        <v>2</v>
      </c>
      <c r="D69" s="37" t="s">
        <v>17</v>
      </c>
      <c r="E69" s="37" t="s">
        <v>100</v>
      </c>
      <c r="F69" s="60">
        <v>1741853.268119164</v>
      </c>
      <c r="G69" s="60"/>
      <c r="H69" s="3">
        <v>2013</v>
      </c>
      <c r="I69" s="34" t="s">
        <v>217</v>
      </c>
    </row>
    <row r="70" spans="1:9" ht="38.25" x14ac:dyDescent="0.2">
      <c r="A70" s="37" t="s">
        <v>131</v>
      </c>
      <c r="B70" s="1" t="s">
        <v>1</v>
      </c>
      <c r="C70" s="2" t="s">
        <v>2</v>
      </c>
      <c r="D70" s="37" t="s">
        <v>17</v>
      </c>
      <c r="E70" s="37" t="s">
        <v>100</v>
      </c>
      <c r="F70" s="60">
        <v>788288.57269897731</v>
      </c>
      <c r="G70" s="60"/>
      <c r="H70" s="3">
        <v>2013</v>
      </c>
      <c r="I70" s="34" t="s">
        <v>217</v>
      </c>
    </row>
    <row r="71" spans="1:9" ht="38.25" x14ac:dyDescent="0.2">
      <c r="A71" s="37" t="s">
        <v>131</v>
      </c>
      <c r="B71" s="1" t="s">
        <v>1</v>
      </c>
      <c r="C71" s="2" t="s">
        <v>2</v>
      </c>
      <c r="D71" s="37" t="s">
        <v>134</v>
      </c>
      <c r="E71" s="37" t="s">
        <v>73</v>
      </c>
      <c r="F71" s="60">
        <v>4132753.6682970207</v>
      </c>
      <c r="G71" s="60"/>
      <c r="H71" s="3">
        <v>2013</v>
      </c>
      <c r="I71" s="34" t="s">
        <v>217</v>
      </c>
    </row>
    <row r="72" spans="1:9" ht="38.25" x14ac:dyDescent="0.2">
      <c r="A72" s="37" t="s">
        <v>69</v>
      </c>
      <c r="B72" s="1" t="s">
        <v>1</v>
      </c>
      <c r="C72" s="2" t="s">
        <v>2</v>
      </c>
      <c r="D72" s="37" t="s">
        <v>3</v>
      </c>
      <c r="E72" s="37" t="s">
        <v>4</v>
      </c>
      <c r="F72" s="60">
        <v>923151.62294353044</v>
      </c>
      <c r="G72" s="60"/>
      <c r="H72" s="3">
        <v>2013</v>
      </c>
      <c r="I72" s="34" t="s">
        <v>217</v>
      </c>
    </row>
    <row r="73" spans="1:9" ht="38.25" x14ac:dyDescent="0.2">
      <c r="A73" s="37" t="s">
        <v>69</v>
      </c>
      <c r="B73" s="1" t="s">
        <v>1</v>
      </c>
      <c r="C73" s="2" t="s">
        <v>2</v>
      </c>
      <c r="D73" s="37" t="s">
        <v>3</v>
      </c>
      <c r="E73" s="37" t="s">
        <v>4</v>
      </c>
      <c r="F73" s="60">
        <v>1741853.268119164</v>
      </c>
      <c r="G73" s="60"/>
      <c r="H73" s="3">
        <v>2013</v>
      </c>
      <c r="I73" s="34" t="s">
        <v>217</v>
      </c>
    </row>
    <row r="74" spans="1:9" ht="38.25" x14ac:dyDescent="0.2">
      <c r="A74" s="37" t="s">
        <v>131</v>
      </c>
      <c r="B74" s="1" t="s">
        <v>1</v>
      </c>
      <c r="C74" s="2" t="s">
        <v>2</v>
      </c>
      <c r="D74" s="37" t="s">
        <v>134</v>
      </c>
      <c r="E74" s="37" t="s">
        <v>73</v>
      </c>
      <c r="F74" s="60">
        <v>788288.57269897731</v>
      </c>
      <c r="G74" s="60"/>
      <c r="H74" s="3">
        <v>2013</v>
      </c>
      <c r="I74" s="34" t="s">
        <v>217</v>
      </c>
    </row>
    <row r="75" spans="1:9" ht="38.25" x14ac:dyDescent="0.2">
      <c r="A75" s="37" t="s">
        <v>69</v>
      </c>
      <c r="B75" s="1" t="s">
        <v>1</v>
      </c>
      <c r="C75" s="2" t="s">
        <v>2</v>
      </c>
      <c r="D75" s="37" t="s">
        <v>3</v>
      </c>
      <c r="E75" s="37" t="s">
        <v>4</v>
      </c>
      <c r="F75" s="60">
        <v>540644.28634948866</v>
      </c>
      <c r="G75" s="60"/>
      <c r="H75" s="3">
        <v>2013</v>
      </c>
      <c r="I75" s="34" t="s">
        <v>217</v>
      </c>
    </row>
    <row r="76" spans="1:9" ht="38.25" x14ac:dyDescent="0.2">
      <c r="A76" s="37" t="s">
        <v>69</v>
      </c>
      <c r="B76" s="1" t="s">
        <v>1</v>
      </c>
      <c r="C76" s="2" t="s">
        <v>2</v>
      </c>
      <c r="D76" s="37" t="s">
        <v>3</v>
      </c>
      <c r="E76" s="37" t="s">
        <v>4</v>
      </c>
      <c r="F76" s="60">
        <v>923151.62294353044</v>
      </c>
      <c r="G76" s="60"/>
      <c r="H76" s="3">
        <v>2013</v>
      </c>
      <c r="I76" s="34" t="s">
        <v>217</v>
      </c>
    </row>
    <row r="77" spans="1:9" ht="38.25" x14ac:dyDescent="0.2">
      <c r="A77" s="37" t="s">
        <v>14</v>
      </c>
      <c r="B77" s="1" t="s">
        <v>1</v>
      </c>
      <c r="C77" s="2" t="s">
        <v>2</v>
      </c>
      <c r="D77" s="37" t="s">
        <v>17</v>
      </c>
      <c r="E77" s="37" t="s">
        <v>100</v>
      </c>
      <c r="F77" s="60">
        <v>1741853.268119164</v>
      </c>
      <c r="G77" s="60"/>
      <c r="H77" s="3">
        <v>2013</v>
      </c>
      <c r="I77" s="34" t="s">
        <v>217</v>
      </c>
    </row>
    <row r="78" spans="1:9" ht="38.25" x14ac:dyDescent="0.2">
      <c r="A78" s="37" t="s">
        <v>69</v>
      </c>
      <c r="B78" s="1" t="s">
        <v>1</v>
      </c>
      <c r="C78" s="2" t="s">
        <v>2</v>
      </c>
      <c r="D78" s="37" t="s">
        <v>132</v>
      </c>
      <c r="E78" s="37" t="s">
        <v>133</v>
      </c>
      <c r="F78" s="60">
        <v>788288.57269897731</v>
      </c>
      <c r="G78" s="60"/>
      <c r="H78" s="3">
        <v>2013</v>
      </c>
      <c r="I78" s="34" t="s">
        <v>217</v>
      </c>
    </row>
    <row r="79" spans="1:9" ht="38.25" x14ac:dyDescent="0.2">
      <c r="A79" s="37" t="s">
        <v>69</v>
      </c>
      <c r="B79" s="1" t="s">
        <v>1</v>
      </c>
      <c r="C79" s="2" t="s">
        <v>2</v>
      </c>
      <c r="D79" s="37" t="s">
        <v>3</v>
      </c>
      <c r="E79" s="37" t="s">
        <v>4</v>
      </c>
      <c r="F79" s="60">
        <v>3592109.3819475318</v>
      </c>
      <c r="G79" s="60"/>
      <c r="H79" s="3">
        <v>2013</v>
      </c>
      <c r="I79" s="34" t="s">
        <v>217</v>
      </c>
    </row>
    <row r="80" spans="1:9" ht="38.25" x14ac:dyDescent="0.2">
      <c r="A80" s="37" t="s">
        <v>69</v>
      </c>
      <c r="B80" s="1" t="s">
        <v>9</v>
      </c>
      <c r="C80" s="2" t="s">
        <v>156</v>
      </c>
      <c r="D80" s="37" t="s">
        <v>17</v>
      </c>
      <c r="E80" s="37" t="s">
        <v>100</v>
      </c>
      <c r="F80" s="60">
        <v>4608479.7687861267</v>
      </c>
      <c r="G80" s="60"/>
      <c r="H80" s="3">
        <v>2013</v>
      </c>
      <c r="I80" s="34" t="s">
        <v>217</v>
      </c>
    </row>
    <row r="81" spans="1:9" ht="38.25" x14ac:dyDescent="0.2">
      <c r="A81" s="37" t="s">
        <v>14</v>
      </c>
      <c r="B81" s="1" t="s">
        <v>157</v>
      </c>
      <c r="C81" s="2" t="s">
        <v>158</v>
      </c>
      <c r="D81" s="37" t="s">
        <v>159</v>
      </c>
      <c r="E81" s="37" t="s">
        <v>160</v>
      </c>
      <c r="F81" s="60">
        <v>124811027.12316585</v>
      </c>
      <c r="G81" s="60"/>
      <c r="H81" s="3">
        <v>2013</v>
      </c>
      <c r="I81" s="34" t="s">
        <v>217</v>
      </c>
    </row>
    <row r="82" spans="1:9" ht="153" x14ac:dyDescent="0.2">
      <c r="A82" s="37" t="s">
        <v>161</v>
      </c>
      <c r="B82" s="1" t="s">
        <v>107</v>
      </c>
      <c r="C82" s="2" t="s">
        <v>25</v>
      </c>
      <c r="D82" s="37" t="s">
        <v>26</v>
      </c>
      <c r="E82" s="37" t="s">
        <v>27</v>
      </c>
      <c r="F82" s="60">
        <v>5699866.6073810579</v>
      </c>
      <c r="G82" s="60"/>
      <c r="H82" s="3">
        <v>2013</v>
      </c>
      <c r="I82" s="34" t="s">
        <v>217</v>
      </c>
    </row>
    <row r="83" spans="1:9" ht="38.25" x14ac:dyDescent="0.2">
      <c r="A83" s="37" t="s">
        <v>28</v>
      </c>
      <c r="B83" s="1" t="s">
        <v>29</v>
      </c>
      <c r="C83" s="2" t="s">
        <v>173</v>
      </c>
      <c r="D83" s="37" t="s">
        <v>17</v>
      </c>
      <c r="E83" s="37" t="s">
        <v>18</v>
      </c>
      <c r="F83" s="60">
        <v>27846153.846153844</v>
      </c>
      <c r="G83" s="60"/>
      <c r="H83" s="3">
        <v>2013</v>
      </c>
      <c r="I83" s="34" t="s">
        <v>217</v>
      </c>
    </row>
    <row r="84" spans="1:9" ht="25.5" x14ac:dyDescent="0.2">
      <c r="A84" s="37" t="s">
        <v>174</v>
      </c>
      <c r="B84" s="1" t="s">
        <v>175</v>
      </c>
      <c r="C84" s="2" t="s">
        <v>176</v>
      </c>
      <c r="D84" s="37" t="s">
        <v>26</v>
      </c>
      <c r="E84" s="37" t="s">
        <v>27</v>
      </c>
      <c r="F84" s="60">
        <v>574032.90351267229</v>
      </c>
      <c r="G84" s="60"/>
      <c r="H84" s="3">
        <v>2013</v>
      </c>
      <c r="I84" s="34" t="s">
        <v>217</v>
      </c>
    </row>
    <row r="85" spans="1:9" ht="25.5" x14ac:dyDescent="0.2">
      <c r="A85" s="37" t="s">
        <v>161</v>
      </c>
      <c r="B85" s="1" t="s">
        <v>175</v>
      </c>
      <c r="C85" s="2" t="s">
        <v>176</v>
      </c>
      <c r="D85" s="37" t="s">
        <v>26</v>
      </c>
      <c r="E85" s="37" t="s">
        <v>27</v>
      </c>
      <c r="F85" s="60">
        <v>40386838.594931081</v>
      </c>
      <c r="G85" s="60"/>
      <c r="H85" s="3">
        <v>2013</v>
      </c>
      <c r="I85" s="34" t="s">
        <v>217</v>
      </c>
    </row>
    <row r="86" spans="1:9" ht="25.5" x14ac:dyDescent="0.2">
      <c r="A86" s="37" t="s">
        <v>135</v>
      </c>
      <c r="B86" s="1" t="s">
        <v>136</v>
      </c>
      <c r="C86" s="2" t="s">
        <v>176</v>
      </c>
      <c r="D86" s="37" t="s">
        <v>137</v>
      </c>
      <c r="E86" s="37" t="s">
        <v>138</v>
      </c>
      <c r="F86" s="60">
        <v>13462427.74566474</v>
      </c>
      <c r="G86" s="60"/>
      <c r="H86" s="3">
        <v>2013</v>
      </c>
      <c r="I86" s="34" t="s">
        <v>217</v>
      </c>
    </row>
    <row r="87" spans="1:9" ht="25.5" x14ac:dyDescent="0.2">
      <c r="A87" s="37" t="s">
        <v>139</v>
      </c>
      <c r="B87" s="1" t="s">
        <v>74</v>
      </c>
      <c r="C87" s="2" t="s">
        <v>176</v>
      </c>
      <c r="D87" s="37" t="s">
        <v>17</v>
      </c>
      <c r="E87" s="37" t="s">
        <v>75</v>
      </c>
      <c r="F87" s="60">
        <v>34375277.901289463</v>
      </c>
      <c r="G87" s="60"/>
      <c r="H87" s="3">
        <v>2013</v>
      </c>
      <c r="I87" s="34" t="s">
        <v>217</v>
      </c>
    </row>
    <row r="88" spans="1:9" ht="25.5" x14ac:dyDescent="0.2">
      <c r="A88" s="37" t="s">
        <v>14</v>
      </c>
      <c r="B88" s="1" t="s">
        <v>76</v>
      </c>
      <c r="C88" s="2" t="s">
        <v>176</v>
      </c>
      <c r="D88" s="37" t="s">
        <v>137</v>
      </c>
      <c r="E88" s="37" t="s">
        <v>138</v>
      </c>
      <c r="F88" s="60">
        <v>11458425.967096487</v>
      </c>
      <c r="G88" s="60"/>
      <c r="H88" s="3">
        <v>2013</v>
      </c>
      <c r="I88" s="34" t="s">
        <v>217</v>
      </c>
    </row>
    <row r="89" spans="1:9" ht="25.5" x14ac:dyDescent="0.2">
      <c r="A89" s="37" t="s">
        <v>135</v>
      </c>
      <c r="B89" s="1" t="s">
        <v>136</v>
      </c>
      <c r="C89" s="2" t="s">
        <v>176</v>
      </c>
      <c r="D89" s="37" t="s">
        <v>137</v>
      </c>
      <c r="E89" s="37" t="s">
        <v>138</v>
      </c>
      <c r="F89" s="60">
        <v>11326811.916407291</v>
      </c>
      <c r="G89" s="60"/>
      <c r="H89" s="3">
        <v>2013</v>
      </c>
      <c r="I89" s="34" t="s">
        <v>217</v>
      </c>
    </row>
    <row r="90" spans="1:9" ht="25.5" x14ac:dyDescent="0.2">
      <c r="A90" s="37" t="s">
        <v>135</v>
      </c>
      <c r="B90" s="1" t="s">
        <v>136</v>
      </c>
      <c r="C90" s="2" t="s">
        <v>176</v>
      </c>
      <c r="D90" s="37" t="s">
        <v>137</v>
      </c>
      <c r="E90" s="37" t="s">
        <v>138</v>
      </c>
      <c r="F90" s="60">
        <v>3775011.1160515784</v>
      </c>
      <c r="G90" s="60"/>
      <c r="H90" s="3">
        <v>2013</v>
      </c>
      <c r="I90" s="34" t="s">
        <v>217</v>
      </c>
    </row>
    <row r="91" spans="1:9" ht="51" x14ac:dyDescent="0.2">
      <c r="A91" s="37" t="s">
        <v>77</v>
      </c>
      <c r="B91" s="1" t="s">
        <v>78</v>
      </c>
      <c r="C91" s="2" t="s">
        <v>79</v>
      </c>
      <c r="D91" s="37" t="s">
        <v>17</v>
      </c>
      <c r="E91" s="37" t="s">
        <v>80</v>
      </c>
      <c r="F91" s="60">
        <v>11787905.735882614</v>
      </c>
      <c r="G91" s="60"/>
      <c r="H91" s="3">
        <v>2013</v>
      </c>
      <c r="I91" s="34" t="s">
        <v>217</v>
      </c>
    </row>
    <row r="92" spans="1:9" ht="51" x14ac:dyDescent="0.2">
      <c r="A92" s="37" t="s">
        <v>81</v>
      </c>
      <c r="B92" s="1" t="s">
        <v>78</v>
      </c>
      <c r="C92" s="2" t="s">
        <v>79</v>
      </c>
      <c r="D92" s="37" t="s">
        <v>82</v>
      </c>
      <c r="E92" s="37" t="s">
        <v>83</v>
      </c>
      <c r="F92" s="60">
        <v>13618497.109826589</v>
      </c>
      <c r="G92" s="60"/>
      <c r="H92" s="3">
        <v>2013</v>
      </c>
      <c r="I92" s="34" t="s">
        <v>217</v>
      </c>
    </row>
    <row r="93" spans="1:9" ht="51" x14ac:dyDescent="0.2">
      <c r="A93" s="37" t="s">
        <v>14</v>
      </c>
      <c r="B93" s="1" t="s">
        <v>78</v>
      </c>
      <c r="C93" s="2" t="s">
        <v>79</v>
      </c>
      <c r="D93" s="37" t="s">
        <v>84</v>
      </c>
      <c r="E93" s="37" t="s">
        <v>85</v>
      </c>
      <c r="F93" s="60">
        <v>2951534.0151178301</v>
      </c>
      <c r="G93" s="60"/>
      <c r="H93" s="3">
        <v>2013</v>
      </c>
      <c r="I93" s="34" t="s">
        <v>217</v>
      </c>
    </row>
    <row r="94" spans="1:9" ht="51" x14ac:dyDescent="0.2">
      <c r="A94" s="37" t="s">
        <v>81</v>
      </c>
      <c r="B94" s="1" t="s">
        <v>86</v>
      </c>
      <c r="C94" s="2" t="s">
        <v>87</v>
      </c>
      <c r="D94" s="37" t="s">
        <v>7</v>
      </c>
      <c r="E94" s="37" t="s">
        <v>83</v>
      </c>
      <c r="F94" s="60">
        <v>5827034.2374388613</v>
      </c>
      <c r="G94" s="60"/>
      <c r="H94" s="3">
        <v>2013</v>
      </c>
      <c r="I94" s="34" t="s">
        <v>217</v>
      </c>
    </row>
    <row r="95" spans="1:9" x14ac:dyDescent="0.2">
      <c r="A95" s="37" t="s">
        <v>88</v>
      </c>
      <c r="B95" s="1" t="s">
        <v>89</v>
      </c>
      <c r="C95" s="2" t="s">
        <v>90</v>
      </c>
      <c r="D95" s="37" t="s">
        <v>91</v>
      </c>
      <c r="E95" s="37" t="s">
        <v>18</v>
      </c>
      <c r="F95" s="60">
        <v>4446420.6313917292</v>
      </c>
      <c r="G95" s="60"/>
      <c r="H95" s="3">
        <v>2013</v>
      </c>
      <c r="I95" s="34" t="s">
        <v>217</v>
      </c>
    </row>
    <row r="96" spans="1:9" ht="51" x14ac:dyDescent="0.2">
      <c r="A96" s="37" t="s">
        <v>92</v>
      </c>
      <c r="B96" s="1" t="s">
        <v>93</v>
      </c>
      <c r="C96" s="2" t="s">
        <v>147</v>
      </c>
      <c r="D96" s="37" t="s">
        <v>17</v>
      </c>
      <c r="E96" s="37" t="s">
        <v>148</v>
      </c>
      <c r="F96" s="60">
        <v>13658025.344597599</v>
      </c>
      <c r="G96" s="60"/>
      <c r="H96" s="3">
        <v>2013</v>
      </c>
      <c r="I96" s="34" t="s">
        <v>217</v>
      </c>
    </row>
    <row r="97" spans="1:10" ht="25.5" x14ac:dyDescent="0.2">
      <c r="A97" s="37" t="s">
        <v>14</v>
      </c>
      <c r="B97" s="1" t="s">
        <v>149</v>
      </c>
      <c r="C97" s="2" t="s">
        <v>150</v>
      </c>
      <c r="D97" s="37" t="s">
        <v>71</v>
      </c>
      <c r="E97" s="37" t="s">
        <v>151</v>
      </c>
      <c r="F97" s="60">
        <v>27002223.210315693</v>
      </c>
      <c r="G97" s="60"/>
      <c r="H97" s="3">
        <v>2013</v>
      </c>
      <c r="I97" s="34" t="s">
        <v>217</v>
      </c>
    </row>
    <row r="98" spans="1:10" ht="25.5" x14ac:dyDescent="0.2">
      <c r="A98" s="37" t="s">
        <v>98</v>
      </c>
      <c r="B98" s="1" t="s">
        <v>149</v>
      </c>
      <c r="C98" s="2" t="s">
        <v>150</v>
      </c>
      <c r="D98" s="37" t="s">
        <v>71</v>
      </c>
      <c r="E98" s="37" t="s">
        <v>151</v>
      </c>
      <c r="F98" s="60">
        <v>11464650.955980435</v>
      </c>
      <c r="G98" s="60"/>
      <c r="H98" s="3">
        <v>2013</v>
      </c>
      <c r="I98" s="34" t="s">
        <v>217</v>
      </c>
    </row>
    <row r="99" spans="1:10" ht="38.25" x14ac:dyDescent="0.2">
      <c r="A99" s="37" t="s">
        <v>14</v>
      </c>
      <c r="B99" s="1" t="s">
        <v>149</v>
      </c>
      <c r="C99" s="2" t="s">
        <v>153</v>
      </c>
      <c r="D99" s="37" t="s">
        <v>82</v>
      </c>
      <c r="E99" s="37" t="s">
        <v>104</v>
      </c>
      <c r="F99" s="60">
        <v>39919964.428634949</v>
      </c>
      <c r="G99" s="60"/>
      <c r="H99" s="3">
        <v>2013</v>
      </c>
      <c r="I99" s="34" t="s">
        <v>217</v>
      </c>
    </row>
    <row r="100" spans="1:10" ht="38.25" x14ac:dyDescent="0.2">
      <c r="A100" s="37" t="s">
        <v>14</v>
      </c>
      <c r="B100" s="1" t="s">
        <v>149</v>
      </c>
      <c r="C100" s="2" t="s">
        <v>153</v>
      </c>
      <c r="D100" s="37" t="s">
        <v>154</v>
      </c>
      <c r="E100" s="37" t="s">
        <v>104</v>
      </c>
      <c r="F100" s="60">
        <v>41163628.279235214</v>
      </c>
      <c r="G100" s="60"/>
      <c r="H100" s="3">
        <v>2013</v>
      </c>
      <c r="I100" s="34" t="s">
        <v>217</v>
      </c>
    </row>
    <row r="101" spans="1:10" ht="63.75" x14ac:dyDescent="0.2">
      <c r="A101" s="37" t="s">
        <v>155</v>
      </c>
      <c r="B101" s="1" t="s">
        <v>149</v>
      </c>
      <c r="C101" s="2" t="s">
        <v>108</v>
      </c>
      <c r="D101" s="37" t="s">
        <v>154</v>
      </c>
      <c r="E101" s="37" t="s">
        <v>109</v>
      </c>
      <c r="F101" s="60">
        <v>4460628.3149734801</v>
      </c>
      <c r="G101" s="60"/>
      <c r="H101" s="3">
        <v>2014</v>
      </c>
      <c r="I101" s="34" t="s">
        <v>217</v>
      </c>
    </row>
    <row r="102" spans="1:10" ht="63.75" x14ac:dyDescent="0.2">
      <c r="A102" s="37" t="s">
        <v>110</v>
      </c>
      <c r="B102" s="1" t="s">
        <v>149</v>
      </c>
      <c r="C102" s="2" t="s">
        <v>108</v>
      </c>
      <c r="D102" s="37" t="s">
        <v>137</v>
      </c>
      <c r="E102" s="37" t="s">
        <v>80</v>
      </c>
      <c r="F102" s="60">
        <v>101.18319053447573</v>
      </c>
      <c r="G102" s="60"/>
      <c r="H102" s="3">
        <v>2014</v>
      </c>
      <c r="I102" s="34" t="s">
        <v>217</v>
      </c>
    </row>
    <row r="103" spans="1:10" ht="63.75" x14ac:dyDescent="0.2">
      <c r="A103" s="37" t="s">
        <v>14</v>
      </c>
      <c r="B103" s="1" t="s">
        <v>149</v>
      </c>
      <c r="C103" s="2" t="s">
        <v>108</v>
      </c>
      <c r="D103" s="37" t="s">
        <v>154</v>
      </c>
      <c r="E103" s="37" t="s">
        <v>104</v>
      </c>
      <c r="F103" s="60">
        <v>4460628.3149734801</v>
      </c>
      <c r="G103" s="60"/>
      <c r="H103" s="3">
        <v>2014</v>
      </c>
      <c r="I103" s="34" t="s">
        <v>217</v>
      </c>
    </row>
    <row r="104" spans="1:10" ht="63.75" x14ac:dyDescent="0.2">
      <c r="A104" s="37" t="s">
        <v>14</v>
      </c>
      <c r="B104" s="1" t="s">
        <v>149</v>
      </c>
      <c r="C104" s="2" t="s">
        <v>108</v>
      </c>
      <c r="D104" s="37" t="s">
        <v>154</v>
      </c>
      <c r="E104" s="37" t="s">
        <v>104</v>
      </c>
      <c r="F104" s="60">
        <v>2872297.0216238271</v>
      </c>
      <c r="G104" s="60"/>
      <c r="H104" s="3">
        <v>2014</v>
      </c>
      <c r="I104" s="34" t="s">
        <v>217</v>
      </c>
    </row>
    <row r="105" spans="1:10" ht="63.75" x14ac:dyDescent="0.2">
      <c r="A105" s="37" t="s">
        <v>14</v>
      </c>
      <c r="B105" s="1" t="s">
        <v>149</v>
      </c>
      <c r="C105" s="2" t="s">
        <v>108</v>
      </c>
      <c r="D105" s="37" t="s">
        <v>17</v>
      </c>
      <c r="E105" s="37" t="s">
        <v>104</v>
      </c>
      <c r="F105" s="60">
        <v>101.18319053447573</v>
      </c>
      <c r="G105" s="60"/>
      <c r="H105" s="3">
        <v>2014</v>
      </c>
      <c r="I105" s="34" t="s">
        <v>217</v>
      </c>
    </row>
    <row r="106" spans="1:10" ht="38.25" x14ac:dyDescent="0.2">
      <c r="A106" s="37" t="s">
        <v>14</v>
      </c>
      <c r="B106" s="1" t="s">
        <v>111</v>
      </c>
      <c r="C106" s="2" t="s">
        <v>112</v>
      </c>
      <c r="D106" s="37" t="s">
        <v>17</v>
      </c>
      <c r="E106" s="37" t="s">
        <v>100</v>
      </c>
      <c r="F106" s="60">
        <v>836393.30885352916</v>
      </c>
      <c r="G106" s="60"/>
      <c r="H106" s="3">
        <v>2014</v>
      </c>
      <c r="I106" s="34" t="s">
        <v>217</v>
      </c>
    </row>
    <row r="107" spans="1:10" ht="38.25" x14ac:dyDescent="0.2">
      <c r="A107" s="37" t="s">
        <v>14</v>
      </c>
      <c r="B107" s="1" t="s">
        <v>111</v>
      </c>
      <c r="C107" s="2" t="s">
        <v>113</v>
      </c>
      <c r="D107" s="37" t="s">
        <v>17</v>
      </c>
      <c r="E107" s="37" t="s">
        <v>100</v>
      </c>
      <c r="F107" s="60">
        <v>658506.73194614437</v>
      </c>
      <c r="G107" s="60"/>
      <c r="H107" s="3">
        <v>2014</v>
      </c>
      <c r="I107" s="34" t="s">
        <v>217</v>
      </c>
    </row>
    <row r="108" spans="1:10" ht="38.25" x14ac:dyDescent="0.2">
      <c r="A108" s="37" t="s">
        <v>14</v>
      </c>
      <c r="B108" s="1" t="s">
        <v>111</v>
      </c>
      <c r="C108" s="2" t="s">
        <v>113</v>
      </c>
      <c r="D108" s="37" t="s">
        <v>17</v>
      </c>
      <c r="E108" s="37" t="s">
        <v>100</v>
      </c>
      <c r="F108" s="60">
        <v>1999184.0065279477</v>
      </c>
      <c r="G108" s="60"/>
      <c r="H108" s="3">
        <v>2014</v>
      </c>
      <c r="I108" s="34" t="s">
        <v>217</v>
      </c>
    </row>
    <row r="109" spans="1:10" ht="25.5" x14ac:dyDescent="0.2">
      <c r="A109" s="37" t="s">
        <v>14</v>
      </c>
      <c r="B109" s="1" t="s">
        <v>114</v>
      </c>
      <c r="C109" s="2" t="s">
        <v>115</v>
      </c>
      <c r="D109" s="37" t="s">
        <v>17</v>
      </c>
      <c r="E109" s="37" t="s">
        <v>18</v>
      </c>
      <c r="F109" s="60">
        <v>2203182.3745410037</v>
      </c>
      <c r="G109" s="60"/>
      <c r="H109" s="3">
        <v>2014</v>
      </c>
      <c r="I109" s="34" t="s">
        <v>217</v>
      </c>
    </row>
    <row r="110" spans="1:10" ht="38.25" x14ac:dyDescent="0.2">
      <c r="A110" s="37" t="s">
        <v>14</v>
      </c>
      <c r="B110" s="1" t="s">
        <v>116</v>
      </c>
      <c r="C110" s="2" t="s">
        <v>117</v>
      </c>
      <c r="D110" s="37" t="s">
        <v>118</v>
      </c>
      <c r="E110" s="37" t="s">
        <v>104</v>
      </c>
      <c r="F110" s="60">
        <v>32442268</v>
      </c>
      <c r="G110" s="60"/>
      <c r="H110" s="3">
        <v>2014</v>
      </c>
      <c r="I110" s="34" t="s">
        <v>217</v>
      </c>
      <c r="J110" s="61"/>
    </row>
    <row r="111" spans="1:10" ht="38.25" x14ac:dyDescent="0.2">
      <c r="A111" s="37" t="s">
        <v>14</v>
      </c>
      <c r="B111" s="1" t="s">
        <v>167</v>
      </c>
      <c r="C111" s="2" t="s">
        <v>168</v>
      </c>
      <c r="D111" s="37" t="s">
        <v>17</v>
      </c>
      <c r="E111" s="37" t="s">
        <v>100</v>
      </c>
      <c r="F111" s="60">
        <v>6337044.4716442265</v>
      </c>
      <c r="G111" s="60"/>
      <c r="H111" s="3">
        <v>2014</v>
      </c>
      <c r="I111" s="34" t="s">
        <v>217</v>
      </c>
    </row>
    <row r="112" spans="1:10" ht="38.25" x14ac:dyDescent="0.2">
      <c r="A112" s="37" t="s">
        <v>14</v>
      </c>
      <c r="B112" s="1" t="s">
        <v>167</v>
      </c>
      <c r="C112" s="2" t="s">
        <v>168</v>
      </c>
      <c r="D112" s="37" t="s">
        <v>17</v>
      </c>
      <c r="E112" s="37" t="s">
        <v>100</v>
      </c>
      <c r="F112" s="60">
        <v>3050729.0901672784</v>
      </c>
      <c r="G112" s="60"/>
      <c r="H112" s="3">
        <v>2014</v>
      </c>
      <c r="I112" s="34" t="s">
        <v>217</v>
      </c>
    </row>
    <row r="113" spans="1:9" ht="38.25" x14ac:dyDescent="0.2">
      <c r="A113" s="37" t="s">
        <v>14</v>
      </c>
      <c r="B113" s="1" t="s">
        <v>167</v>
      </c>
      <c r="C113" s="2" t="s">
        <v>168</v>
      </c>
      <c r="D113" s="37" t="s">
        <v>17</v>
      </c>
      <c r="E113" s="37" t="s">
        <v>100</v>
      </c>
      <c r="F113" s="60">
        <v>402.43492452060383</v>
      </c>
      <c r="G113" s="60"/>
      <c r="H113" s="3">
        <v>2014</v>
      </c>
      <c r="I113" s="34" t="s">
        <v>217</v>
      </c>
    </row>
    <row r="114" spans="1:9" ht="38.25" x14ac:dyDescent="0.2">
      <c r="A114" s="37" t="s">
        <v>14</v>
      </c>
      <c r="B114" s="1" t="s">
        <v>167</v>
      </c>
      <c r="C114" s="2" t="s">
        <v>168</v>
      </c>
      <c r="D114" s="37" t="s">
        <v>17</v>
      </c>
      <c r="E114" s="37" t="s">
        <v>100</v>
      </c>
      <c r="F114" s="60">
        <v>855955.52835577307</v>
      </c>
      <c r="G114" s="60"/>
      <c r="H114" s="3">
        <v>2014</v>
      </c>
      <c r="I114" s="34" t="s">
        <v>217</v>
      </c>
    </row>
    <row r="115" spans="1:9" ht="25.5" x14ac:dyDescent="0.2">
      <c r="A115" s="37" t="s">
        <v>14</v>
      </c>
      <c r="B115" s="1" t="s">
        <v>169</v>
      </c>
      <c r="C115" s="2" t="s">
        <v>170</v>
      </c>
      <c r="D115" s="37" t="s">
        <v>17</v>
      </c>
      <c r="E115" s="37" t="s">
        <v>100</v>
      </c>
      <c r="F115" s="60">
        <v>18036989.8000816</v>
      </c>
      <c r="G115" s="60"/>
      <c r="H115" s="3">
        <v>2014</v>
      </c>
      <c r="I115" s="34" t="s">
        <v>217</v>
      </c>
    </row>
    <row r="116" spans="1:9" ht="25.5" x14ac:dyDescent="0.2">
      <c r="A116" s="37" t="s">
        <v>14</v>
      </c>
      <c r="B116" s="1" t="s">
        <v>169</v>
      </c>
      <c r="C116" s="2" t="s">
        <v>170</v>
      </c>
      <c r="D116" s="37" t="s">
        <v>17</v>
      </c>
      <c r="E116" s="37" t="s">
        <v>100</v>
      </c>
      <c r="F116" s="60">
        <v>11328675.642594859</v>
      </c>
      <c r="G116" s="60"/>
      <c r="H116" s="3">
        <v>2014</v>
      </c>
      <c r="I116" s="34" t="s">
        <v>217</v>
      </c>
    </row>
    <row r="117" spans="1:9" ht="25.5" x14ac:dyDescent="0.2">
      <c r="A117" s="37" t="s">
        <v>14</v>
      </c>
      <c r="B117" s="1" t="s">
        <v>169</v>
      </c>
      <c r="C117" s="2" t="s">
        <v>170</v>
      </c>
      <c r="D117" s="37" t="s">
        <v>17</v>
      </c>
      <c r="E117" s="37" t="s">
        <v>100</v>
      </c>
      <c r="F117" s="60">
        <v>5366651.5707874335</v>
      </c>
      <c r="G117" s="60"/>
      <c r="H117" s="3">
        <v>2014</v>
      </c>
      <c r="I117" s="34" t="s">
        <v>217</v>
      </c>
    </row>
    <row r="118" spans="1:9" ht="25.5" x14ac:dyDescent="0.2">
      <c r="A118" s="37" t="s">
        <v>14</v>
      </c>
      <c r="B118" s="1" t="s">
        <v>169</v>
      </c>
      <c r="C118" s="2" t="s">
        <v>171</v>
      </c>
      <c r="D118" s="37" t="s">
        <v>17</v>
      </c>
      <c r="E118" s="37" t="s">
        <v>100</v>
      </c>
      <c r="F118" s="60">
        <v>1341662.9946960425</v>
      </c>
      <c r="G118" s="60"/>
      <c r="H118" s="3">
        <v>2014</v>
      </c>
      <c r="I118" s="34" t="s">
        <v>217</v>
      </c>
    </row>
    <row r="119" spans="1:9" ht="63.75" x14ac:dyDescent="0.2">
      <c r="A119" s="37" t="s">
        <v>14</v>
      </c>
      <c r="B119" s="1" t="s">
        <v>122</v>
      </c>
      <c r="C119" s="2" t="s">
        <v>172</v>
      </c>
      <c r="D119" s="37" t="s">
        <v>17</v>
      </c>
      <c r="E119" s="37" t="s">
        <v>100</v>
      </c>
      <c r="F119" s="60">
        <v>21451722.562219501</v>
      </c>
      <c r="G119" s="60"/>
      <c r="H119" s="3">
        <v>2014</v>
      </c>
      <c r="I119" s="34" t="s">
        <v>217</v>
      </c>
    </row>
    <row r="120" spans="1:9" ht="63.75" x14ac:dyDescent="0.2">
      <c r="A120" s="37" t="s">
        <v>14</v>
      </c>
      <c r="B120" s="1" t="s">
        <v>122</v>
      </c>
      <c r="C120" s="2" t="s">
        <v>172</v>
      </c>
      <c r="D120" s="37" t="s">
        <v>17</v>
      </c>
      <c r="E120" s="37" t="s">
        <v>100</v>
      </c>
      <c r="F120" s="60">
        <v>21451722.562219501</v>
      </c>
      <c r="G120" s="60"/>
      <c r="H120" s="3">
        <v>2014</v>
      </c>
      <c r="I120" s="34" t="s">
        <v>217</v>
      </c>
    </row>
    <row r="121" spans="1:9" ht="38.25" x14ac:dyDescent="0.2">
      <c r="A121" s="37" t="s">
        <v>14</v>
      </c>
      <c r="B121" s="1" t="s">
        <v>143</v>
      </c>
      <c r="C121" s="2" t="s">
        <v>144</v>
      </c>
      <c r="D121" s="37" t="s">
        <v>17</v>
      </c>
      <c r="E121" s="37" t="s">
        <v>100</v>
      </c>
      <c r="F121" s="60">
        <v>446687.47450020397</v>
      </c>
      <c r="G121" s="60"/>
      <c r="H121" s="3">
        <v>2014</v>
      </c>
      <c r="I121" s="34" t="s">
        <v>217</v>
      </c>
    </row>
    <row r="122" spans="1:9" ht="38.25" x14ac:dyDescent="0.2">
      <c r="A122" s="37" t="s">
        <v>14</v>
      </c>
      <c r="B122" s="1" t="s">
        <v>143</v>
      </c>
      <c r="C122" s="2" t="s">
        <v>145</v>
      </c>
      <c r="D122" s="37" t="s">
        <v>17</v>
      </c>
      <c r="E122" s="37" t="s">
        <v>100</v>
      </c>
      <c r="F122" s="60">
        <v>415798.44961240311</v>
      </c>
      <c r="G122" s="60"/>
      <c r="H122" s="3">
        <v>2014</v>
      </c>
      <c r="I122" s="34" t="s">
        <v>217</v>
      </c>
    </row>
    <row r="123" spans="1:9" ht="38.25" x14ac:dyDescent="0.2">
      <c r="A123" s="37" t="s">
        <v>14</v>
      </c>
      <c r="B123" s="1" t="s">
        <v>143</v>
      </c>
      <c r="C123" s="2" t="s">
        <v>144</v>
      </c>
      <c r="D123" s="37" t="s">
        <v>17</v>
      </c>
      <c r="E123" s="37" t="s">
        <v>100</v>
      </c>
      <c r="F123" s="60">
        <v>747639.73888208892</v>
      </c>
      <c r="G123" s="60"/>
      <c r="H123" s="3">
        <v>2014</v>
      </c>
      <c r="I123" s="34" t="s">
        <v>217</v>
      </c>
    </row>
    <row r="124" spans="1:9" ht="38.25" x14ac:dyDescent="0.2">
      <c r="A124" s="37" t="s">
        <v>14</v>
      </c>
      <c r="B124" s="1" t="s">
        <v>143</v>
      </c>
      <c r="C124" s="2" t="s">
        <v>144</v>
      </c>
      <c r="D124" s="37" t="s">
        <v>17</v>
      </c>
      <c r="E124" s="37" t="s">
        <v>100</v>
      </c>
      <c r="F124" s="60">
        <v>747639.73888208892</v>
      </c>
      <c r="G124" s="60"/>
      <c r="H124" s="3">
        <v>2014</v>
      </c>
      <c r="I124" s="34" t="s">
        <v>217</v>
      </c>
    </row>
    <row r="125" spans="1:9" ht="38.25" x14ac:dyDescent="0.2">
      <c r="A125" s="37" t="s">
        <v>14</v>
      </c>
      <c r="B125" s="1" t="s">
        <v>31</v>
      </c>
      <c r="C125" s="2" t="s">
        <v>146</v>
      </c>
      <c r="D125" s="37" t="s">
        <v>17</v>
      </c>
      <c r="E125" s="37" t="s">
        <v>100</v>
      </c>
      <c r="F125" s="60"/>
      <c r="G125" s="60">
        <v>12227901.264789881</v>
      </c>
      <c r="H125" s="3">
        <v>2014</v>
      </c>
      <c r="I125" s="34" t="s">
        <v>217</v>
      </c>
    </row>
    <row r="126" spans="1:9" ht="38.25" x14ac:dyDescent="0.2">
      <c r="A126" s="37" t="s">
        <v>14</v>
      </c>
      <c r="B126" s="1" t="s">
        <v>31</v>
      </c>
      <c r="C126" s="2" t="s">
        <v>146</v>
      </c>
      <c r="D126" s="37" t="s">
        <v>17</v>
      </c>
      <c r="E126" s="37" t="s">
        <v>100</v>
      </c>
      <c r="F126" s="60"/>
      <c r="G126" s="60">
        <v>18341852.305181559</v>
      </c>
      <c r="H126" s="3">
        <v>2014</v>
      </c>
      <c r="I126" s="34" t="s">
        <v>217</v>
      </c>
    </row>
    <row r="127" spans="1:9" ht="38.25" x14ac:dyDescent="0.2">
      <c r="A127" s="37" t="s">
        <v>14</v>
      </c>
      <c r="B127" s="1" t="s">
        <v>31</v>
      </c>
      <c r="C127" s="2" t="s">
        <v>146</v>
      </c>
      <c r="D127" s="37" t="s">
        <v>17</v>
      </c>
      <c r="E127" s="37" t="s">
        <v>100</v>
      </c>
      <c r="F127" s="60"/>
      <c r="G127" s="60">
        <v>12189624.643002857</v>
      </c>
      <c r="H127" s="3">
        <v>2014</v>
      </c>
      <c r="I127" s="34" t="s">
        <v>217</v>
      </c>
    </row>
    <row r="128" spans="1:9" ht="38.25" x14ac:dyDescent="0.2">
      <c r="A128" s="37" t="s">
        <v>14</v>
      </c>
      <c r="B128" s="1" t="s">
        <v>31</v>
      </c>
      <c r="C128" s="2" t="s">
        <v>146</v>
      </c>
      <c r="D128" s="37" t="s">
        <v>17</v>
      </c>
      <c r="E128" s="37" t="s">
        <v>100</v>
      </c>
      <c r="F128" s="60"/>
      <c r="G128" s="60">
        <v>18284436.964504283</v>
      </c>
      <c r="H128" s="3">
        <v>2014</v>
      </c>
      <c r="I128" s="34" t="s">
        <v>217</v>
      </c>
    </row>
    <row r="129" spans="1:9" ht="38.25" x14ac:dyDescent="0.2">
      <c r="A129" s="37" t="s">
        <v>14</v>
      </c>
      <c r="B129" s="1" t="s">
        <v>31</v>
      </c>
      <c r="C129" s="2" t="s">
        <v>146</v>
      </c>
      <c r="D129" s="37" t="s">
        <v>17</v>
      </c>
      <c r="E129" s="37" t="s">
        <v>100</v>
      </c>
      <c r="F129" s="60"/>
      <c r="G129" s="60">
        <v>12662527.131782945</v>
      </c>
      <c r="H129" s="3">
        <v>2014</v>
      </c>
      <c r="I129" s="34" t="s">
        <v>217</v>
      </c>
    </row>
    <row r="130" spans="1:9" ht="38.25" x14ac:dyDescent="0.2">
      <c r="A130" s="37" t="s">
        <v>14</v>
      </c>
      <c r="B130" s="1" t="s">
        <v>31</v>
      </c>
      <c r="C130" s="2" t="s">
        <v>146</v>
      </c>
      <c r="D130" s="37" t="s">
        <v>17</v>
      </c>
      <c r="E130" s="37" t="s">
        <v>100</v>
      </c>
      <c r="F130" s="60"/>
      <c r="G130" s="60">
        <v>18993790.69767442</v>
      </c>
      <c r="H130" s="3">
        <v>2014</v>
      </c>
      <c r="I130" s="34" t="s">
        <v>217</v>
      </c>
    </row>
    <row r="131" spans="1:9" ht="38.25" x14ac:dyDescent="0.2">
      <c r="A131" s="37" t="s">
        <v>14</v>
      </c>
      <c r="B131" s="1" t="s">
        <v>31</v>
      </c>
      <c r="C131" s="2" t="s">
        <v>146</v>
      </c>
      <c r="D131" s="37" t="s">
        <v>17</v>
      </c>
      <c r="E131" s="37" t="s">
        <v>100</v>
      </c>
      <c r="F131" s="60"/>
      <c r="G131" s="60">
        <v>12607215.422276622</v>
      </c>
      <c r="H131" s="3">
        <v>2014</v>
      </c>
      <c r="I131" s="34" t="s">
        <v>217</v>
      </c>
    </row>
    <row r="132" spans="1:9" ht="38.25" x14ac:dyDescent="0.2">
      <c r="A132" s="37" t="s">
        <v>14</v>
      </c>
      <c r="B132" s="1" t="s">
        <v>31</v>
      </c>
      <c r="C132" s="2" t="s">
        <v>146</v>
      </c>
      <c r="D132" s="37" t="s">
        <v>17</v>
      </c>
      <c r="E132" s="37" t="s">
        <v>100</v>
      </c>
      <c r="F132" s="60"/>
      <c r="G132" s="60">
        <v>18910822.929416563</v>
      </c>
      <c r="H132" s="3">
        <v>2014</v>
      </c>
      <c r="I132" s="34" t="s">
        <v>217</v>
      </c>
    </row>
    <row r="133" spans="1:9" ht="38.25" x14ac:dyDescent="0.2">
      <c r="A133" s="37" t="s">
        <v>14</v>
      </c>
      <c r="B133" s="1" t="s">
        <v>15</v>
      </c>
      <c r="C133" s="2" t="s">
        <v>188</v>
      </c>
      <c r="D133" s="37" t="s">
        <v>17</v>
      </c>
      <c r="E133" s="37" t="s">
        <v>100</v>
      </c>
      <c r="F133" s="60"/>
      <c r="G133" s="60">
        <v>76341539.779681757</v>
      </c>
      <c r="H133" s="3">
        <v>2014</v>
      </c>
      <c r="I133" s="34" t="s">
        <v>217</v>
      </c>
    </row>
    <row r="134" spans="1:9" ht="38.25" x14ac:dyDescent="0.2">
      <c r="A134" s="37" t="s">
        <v>14</v>
      </c>
      <c r="B134" s="1" t="s">
        <v>15</v>
      </c>
      <c r="C134" s="2" t="s">
        <v>188</v>
      </c>
      <c r="D134" s="37" t="s">
        <v>17</v>
      </c>
      <c r="E134" s="37" t="s">
        <v>100</v>
      </c>
      <c r="F134" s="60"/>
      <c r="G134" s="60">
        <v>2466976.7441860465</v>
      </c>
      <c r="H134" s="3">
        <v>2014</v>
      </c>
      <c r="I134" s="34" t="s">
        <v>217</v>
      </c>
    </row>
    <row r="135" spans="1:9" ht="38.25" x14ac:dyDescent="0.2">
      <c r="A135" s="37" t="s">
        <v>14</v>
      </c>
      <c r="B135" s="1" t="s">
        <v>15</v>
      </c>
      <c r="C135" s="2" t="s">
        <v>188</v>
      </c>
      <c r="D135" s="37" t="s">
        <v>17</v>
      </c>
      <c r="E135" s="37" t="s">
        <v>100</v>
      </c>
      <c r="F135" s="60"/>
      <c r="G135" s="60">
        <v>8812729.4981640149</v>
      </c>
      <c r="H135" s="3">
        <v>2014</v>
      </c>
      <c r="I135" s="34" t="s">
        <v>217</v>
      </c>
    </row>
    <row r="136" spans="1:9" ht="38.25" x14ac:dyDescent="0.2">
      <c r="A136" s="37" t="s">
        <v>14</v>
      </c>
      <c r="B136" s="1" t="s">
        <v>15</v>
      </c>
      <c r="C136" s="2" t="s">
        <v>188</v>
      </c>
      <c r="D136" s="37" t="s">
        <v>17</v>
      </c>
      <c r="E136" s="37" t="s">
        <v>100</v>
      </c>
      <c r="F136" s="60"/>
      <c r="G136" s="60">
        <v>438106.07915136678</v>
      </c>
      <c r="H136" s="3">
        <v>2014</v>
      </c>
      <c r="I136" s="34" t="s">
        <v>217</v>
      </c>
    </row>
    <row r="137" spans="1:9" ht="25.5" x14ac:dyDescent="0.2">
      <c r="A137" s="37" t="s">
        <v>14</v>
      </c>
      <c r="B137" s="1" t="s">
        <v>189</v>
      </c>
      <c r="C137" s="2" t="s">
        <v>190</v>
      </c>
      <c r="D137" s="37" t="s">
        <v>17</v>
      </c>
      <c r="E137" s="37" t="s">
        <v>100</v>
      </c>
      <c r="F137" s="60">
        <v>26164627.498980008</v>
      </c>
      <c r="G137" s="60"/>
      <c r="H137" s="3">
        <v>2014</v>
      </c>
      <c r="I137" s="34" t="s">
        <v>217</v>
      </c>
    </row>
    <row r="138" spans="1:9" ht="25.5" x14ac:dyDescent="0.2">
      <c r="A138" s="37" t="s">
        <v>14</v>
      </c>
      <c r="B138" s="1" t="s">
        <v>189</v>
      </c>
      <c r="C138" s="2" t="s">
        <v>190</v>
      </c>
      <c r="D138" s="37" t="s">
        <v>17</v>
      </c>
      <c r="E138" s="37" t="s">
        <v>100</v>
      </c>
      <c r="F138" s="60">
        <v>3354439.4124846999</v>
      </c>
      <c r="G138" s="60"/>
      <c r="H138" s="3">
        <v>2014</v>
      </c>
      <c r="I138" s="34" t="s">
        <v>217</v>
      </c>
    </row>
    <row r="139" spans="1:9" ht="25.5" x14ac:dyDescent="0.2">
      <c r="A139" s="37" t="s">
        <v>14</v>
      </c>
      <c r="B139" s="1" t="s">
        <v>189</v>
      </c>
      <c r="C139" s="2" t="s">
        <v>190</v>
      </c>
      <c r="D139" s="37" t="s">
        <v>17</v>
      </c>
      <c r="E139" s="37" t="s">
        <v>100</v>
      </c>
      <c r="F139" s="60">
        <v>7827025.7037943695</v>
      </c>
      <c r="G139" s="60"/>
      <c r="H139" s="3">
        <v>2014</v>
      </c>
      <c r="I139" s="34" t="s">
        <v>217</v>
      </c>
    </row>
    <row r="140" spans="1:9" ht="25.5" x14ac:dyDescent="0.2">
      <c r="A140" s="37" t="s">
        <v>14</v>
      </c>
      <c r="B140" s="1" t="s">
        <v>189</v>
      </c>
      <c r="C140" s="2" t="s">
        <v>190</v>
      </c>
      <c r="D140" s="37" t="s">
        <v>17</v>
      </c>
      <c r="E140" s="37" t="s">
        <v>100</v>
      </c>
      <c r="F140" s="60">
        <v>2907180.7425540597</v>
      </c>
      <c r="G140" s="60"/>
      <c r="H140" s="3">
        <v>2014</v>
      </c>
      <c r="I140" s="34" t="s">
        <v>217</v>
      </c>
    </row>
    <row r="141" spans="1:9" ht="25.5" x14ac:dyDescent="0.2">
      <c r="A141" s="37" t="s">
        <v>14</v>
      </c>
      <c r="B141" s="1" t="s">
        <v>191</v>
      </c>
      <c r="C141" s="2" t="s">
        <v>192</v>
      </c>
      <c r="D141" s="37" t="s">
        <v>17</v>
      </c>
      <c r="E141" s="37" t="s">
        <v>100</v>
      </c>
      <c r="F141" s="60">
        <v>50186459.404324763</v>
      </c>
      <c r="G141" s="60"/>
      <c r="H141" s="3">
        <v>2014</v>
      </c>
      <c r="I141" s="34" t="s">
        <v>217</v>
      </c>
    </row>
    <row r="142" spans="1:9" ht="25.5" x14ac:dyDescent="0.2">
      <c r="A142" s="37" t="s">
        <v>14</v>
      </c>
      <c r="B142" s="1" t="s">
        <v>191</v>
      </c>
      <c r="C142" s="2" t="s">
        <v>193</v>
      </c>
      <c r="D142" s="37" t="s">
        <v>17</v>
      </c>
      <c r="E142" s="37" t="s">
        <v>100</v>
      </c>
      <c r="F142" s="60">
        <v>32418264.381884944</v>
      </c>
      <c r="G142" s="60"/>
      <c r="H142" s="3">
        <v>2014</v>
      </c>
      <c r="I142" s="34" t="s">
        <v>217</v>
      </c>
    </row>
    <row r="143" spans="1:9" ht="25.5" x14ac:dyDescent="0.2">
      <c r="A143" s="37" t="s">
        <v>14</v>
      </c>
      <c r="B143" s="1" t="s">
        <v>191</v>
      </c>
      <c r="C143" s="2" t="s">
        <v>193</v>
      </c>
      <c r="D143" s="37" t="s">
        <v>17</v>
      </c>
      <c r="E143" s="37" t="s">
        <v>100</v>
      </c>
      <c r="F143" s="60">
        <v>50527940.840473272</v>
      </c>
      <c r="G143" s="60"/>
      <c r="H143" s="3">
        <v>2014</v>
      </c>
      <c r="I143" s="34" t="s">
        <v>217</v>
      </c>
    </row>
    <row r="144" spans="1:9" ht="25.5" x14ac:dyDescent="0.2">
      <c r="A144" s="37" t="s">
        <v>14</v>
      </c>
      <c r="B144" s="1" t="s">
        <v>191</v>
      </c>
      <c r="C144" s="2" t="s">
        <v>193</v>
      </c>
      <c r="D144" s="37" t="s">
        <v>17</v>
      </c>
      <c r="E144" s="37" t="s">
        <v>100</v>
      </c>
      <c r="F144" s="60">
        <v>31288483.476132192</v>
      </c>
      <c r="G144" s="60"/>
      <c r="H144" s="3">
        <v>2014</v>
      </c>
      <c r="I144" s="34" t="s">
        <v>217</v>
      </c>
    </row>
    <row r="145" spans="1:9" ht="25.5" x14ac:dyDescent="0.2">
      <c r="A145" s="37" t="s">
        <v>14</v>
      </c>
      <c r="B145" s="1" t="s">
        <v>152</v>
      </c>
      <c r="C145" s="2" t="s">
        <v>194</v>
      </c>
      <c r="D145" s="37" t="s">
        <v>17</v>
      </c>
      <c r="E145" s="37" t="s">
        <v>104</v>
      </c>
      <c r="F145" s="60">
        <v>7742146.0628314968</v>
      </c>
      <c r="G145" s="60"/>
      <c r="H145" s="3">
        <v>2014</v>
      </c>
      <c r="I145" s="34" t="s">
        <v>217</v>
      </c>
    </row>
    <row r="146" spans="1:9" ht="25.5" x14ac:dyDescent="0.2">
      <c r="A146" s="37" t="s">
        <v>14</v>
      </c>
      <c r="B146" s="1" t="s">
        <v>152</v>
      </c>
      <c r="C146" s="2" t="s">
        <v>194</v>
      </c>
      <c r="D146" s="37" t="s">
        <v>17</v>
      </c>
      <c r="E146" s="37" t="s">
        <v>104</v>
      </c>
      <c r="F146" s="60">
        <v>138310.89351285191</v>
      </c>
      <c r="G146" s="60"/>
      <c r="H146" s="3">
        <v>2014</v>
      </c>
      <c r="I146" s="34" t="s">
        <v>217</v>
      </c>
    </row>
    <row r="147" spans="1:9" ht="63.75" x14ac:dyDescent="0.2">
      <c r="A147" s="37" t="s">
        <v>14</v>
      </c>
      <c r="B147" s="1" t="s">
        <v>195</v>
      </c>
      <c r="C147" s="2" t="s">
        <v>196</v>
      </c>
      <c r="D147" s="37" t="s">
        <v>17</v>
      </c>
      <c r="E147" s="37" t="s">
        <v>100</v>
      </c>
      <c r="F147" s="60">
        <v>183598531.2117503</v>
      </c>
      <c r="G147" s="60"/>
      <c r="H147" s="3">
        <v>2014</v>
      </c>
      <c r="I147" s="34" t="s">
        <v>217</v>
      </c>
    </row>
    <row r="148" spans="1:9" ht="63.75" x14ac:dyDescent="0.2">
      <c r="A148" s="37" t="s">
        <v>14</v>
      </c>
      <c r="B148" s="1" t="s">
        <v>195</v>
      </c>
      <c r="C148" s="2" t="s">
        <v>196</v>
      </c>
      <c r="D148" s="37" t="s">
        <v>17</v>
      </c>
      <c r="E148" s="37" t="s">
        <v>100</v>
      </c>
      <c r="F148" s="60">
        <v>183598531.2117503</v>
      </c>
      <c r="G148" s="60"/>
      <c r="H148" s="3">
        <v>2014</v>
      </c>
      <c r="I148" s="34" t="s">
        <v>217</v>
      </c>
    </row>
    <row r="149" spans="1:9" ht="51" x14ac:dyDescent="0.2">
      <c r="A149" s="37" t="s">
        <v>14</v>
      </c>
      <c r="B149" s="1" t="s">
        <v>9</v>
      </c>
      <c r="C149" s="2" t="s">
        <v>162</v>
      </c>
      <c r="D149" s="37" t="s">
        <v>17</v>
      </c>
      <c r="E149" s="37" t="s">
        <v>100</v>
      </c>
      <c r="F149" s="60">
        <v>32435740.514075886</v>
      </c>
      <c r="G149" s="60"/>
      <c r="H149" s="3">
        <v>2014</v>
      </c>
      <c r="I149" s="34" t="s">
        <v>217</v>
      </c>
    </row>
    <row r="150" spans="1:9" ht="51" x14ac:dyDescent="0.2">
      <c r="A150" s="37" t="s">
        <v>14</v>
      </c>
      <c r="B150" s="1" t="s">
        <v>9</v>
      </c>
      <c r="C150" s="2" t="s">
        <v>162</v>
      </c>
      <c r="D150" s="37" t="s">
        <v>17</v>
      </c>
      <c r="E150" s="37" t="s">
        <v>100</v>
      </c>
      <c r="F150" s="60">
        <v>1631986.944104447</v>
      </c>
      <c r="G150" s="60"/>
      <c r="H150" s="3">
        <v>2014</v>
      </c>
      <c r="I150" s="34" t="s">
        <v>217</v>
      </c>
    </row>
    <row r="151" spans="1:9" ht="51" x14ac:dyDescent="0.2">
      <c r="A151" s="37" t="s">
        <v>14</v>
      </c>
      <c r="B151" s="1" t="s">
        <v>9</v>
      </c>
      <c r="C151" s="2" t="s">
        <v>162</v>
      </c>
      <c r="D151" s="37" t="s">
        <v>17</v>
      </c>
      <c r="E151" s="37" t="s">
        <v>100</v>
      </c>
      <c r="F151" s="60">
        <v>171.19543043655651</v>
      </c>
      <c r="G151" s="60"/>
      <c r="H151" s="3">
        <v>2014</v>
      </c>
      <c r="I151" s="34" t="s">
        <v>217</v>
      </c>
    </row>
    <row r="152" spans="1:9" ht="63.75" x14ac:dyDescent="0.2">
      <c r="A152" s="37" t="s">
        <v>14</v>
      </c>
      <c r="B152" s="1" t="s">
        <v>195</v>
      </c>
      <c r="C152" s="2" t="s">
        <v>196</v>
      </c>
      <c r="D152" s="37" t="s">
        <v>17</v>
      </c>
      <c r="E152" s="37" t="s">
        <v>100</v>
      </c>
      <c r="F152" s="60">
        <v>369237046.10363114</v>
      </c>
      <c r="G152" s="60"/>
      <c r="H152" s="3">
        <v>2014</v>
      </c>
      <c r="I152" s="34" t="s">
        <v>217</v>
      </c>
    </row>
    <row r="153" spans="1:9" ht="51" x14ac:dyDescent="0.2">
      <c r="A153" s="37" t="s">
        <v>14</v>
      </c>
      <c r="B153" s="1" t="s">
        <v>163</v>
      </c>
      <c r="C153" s="2" t="s">
        <v>165</v>
      </c>
      <c r="D153" s="37" t="s">
        <v>17</v>
      </c>
      <c r="E153" s="37" t="s">
        <v>100</v>
      </c>
      <c r="F153" s="60">
        <v>40799673.602611177</v>
      </c>
      <c r="G153" s="60"/>
      <c r="H153" s="3">
        <v>2014</v>
      </c>
      <c r="I153" s="34" t="s">
        <v>217</v>
      </c>
    </row>
    <row r="154" spans="1:9" ht="63.75" x14ac:dyDescent="0.2">
      <c r="A154" s="37" t="s">
        <v>14</v>
      </c>
      <c r="B154" s="1" t="s">
        <v>166</v>
      </c>
      <c r="C154" s="2" t="s">
        <v>215</v>
      </c>
      <c r="D154" s="37" t="s">
        <v>17</v>
      </c>
      <c r="E154" s="37" t="s">
        <v>104</v>
      </c>
      <c r="F154" s="60">
        <v>407996.73602611176</v>
      </c>
      <c r="G154" s="60"/>
      <c r="H154" s="3">
        <v>2014</v>
      </c>
      <c r="I154" s="34" t="s">
        <v>217</v>
      </c>
    </row>
    <row r="155" spans="1:9" ht="63.75" x14ac:dyDescent="0.2">
      <c r="A155" s="37" t="s">
        <v>14</v>
      </c>
      <c r="B155" s="1" t="s">
        <v>149</v>
      </c>
      <c r="C155" s="2" t="s">
        <v>215</v>
      </c>
      <c r="D155" s="37" t="s">
        <v>17</v>
      </c>
      <c r="E155" s="37" t="s">
        <v>104</v>
      </c>
      <c r="F155" s="60">
        <v>12108119.13504692</v>
      </c>
      <c r="G155" s="60"/>
      <c r="H155" s="3">
        <v>2014</v>
      </c>
      <c r="I155" s="34" t="s">
        <v>217</v>
      </c>
    </row>
    <row r="156" spans="1:9" ht="63.75" x14ac:dyDescent="0.2">
      <c r="A156" s="37" t="s">
        <v>14</v>
      </c>
      <c r="B156" s="1" t="s">
        <v>149</v>
      </c>
      <c r="C156" s="2" t="s">
        <v>215</v>
      </c>
      <c r="D156" s="37" t="s">
        <v>17</v>
      </c>
      <c r="E156" s="37" t="s">
        <v>104</v>
      </c>
      <c r="F156" s="60">
        <v>5188902.4887800897</v>
      </c>
      <c r="G156" s="60"/>
      <c r="H156" s="3">
        <v>2014</v>
      </c>
      <c r="I156" s="34" t="s">
        <v>217</v>
      </c>
    </row>
    <row r="157" spans="1:9" ht="63.75" x14ac:dyDescent="0.2">
      <c r="A157" s="37" t="s">
        <v>14</v>
      </c>
      <c r="B157" s="1" t="s">
        <v>149</v>
      </c>
      <c r="C157" s="2" t="s">
        <v>215</v>
      </c>
      <c r="D157" s="37" t="s">
        <v>17</v>
      </c>
      <c r="E157" s="37" t="s">
        <v>104</v>
      </c>
      <c r="F157" s="60">
        <v>4354141.1668706648</v>
      </c>
      <c r="G157" s="60"/>
      <c r="H157" s="3">
        <v>2014</v>
      </c>
      <c r="I157" s="34" t="s">
        <v>217</v>
      </c>
    </row>
    <row r="158" spans="1:9" ht="63.75" x14ac:dyDescent="0.2">
      <c r="A158" s="37" t="s">
        <v>14</v>
      </c>
      <c r="B158" s="1" t="s">
        <v>149</v>
      </c>
      <c r="C158" s="2" t="s">
        <v>215</v>
      </c>
      <c r="D158" s="37" t="s">
        <v>17</v>
      </c>
      <c r="E158" s="37" t="s">
        <v>104</v>
      </c>
      <c r="F158" s="60">
        <v>407996.73602611176</v>
      </c>
      <c r="G158" s="60"/>
      <c r="H158" s="3">
        <v>2014</v>
      </c>
      <c r="I158" s="34" t="s">
        <v>217</v>
      </c>
    </row>
    <row r="159" spans="1:9" ht="51" x14ac:dyDescent="0.2">
      <c r="A159" s="37" t="s">
        <v>14</v>
      </c>
      <c r="B159" s="1" t="s">
        <v>216</v>
      </c>
      <c r="C159" s="2" t="s">
        <v>218</v>
      </c>
      <c r="D159" s="37" t="s">
        <v>17</v>
      </c>
      <c r="E159" s="37" t="s">
        <v>104</v>
      </c>
      <c r="F159" s="60">
        <v>5080375.3569971435</v>
      </c>
      <c r="G159" s="60"/>
      <c r="H159" s="3">
        <v>2014</v>
      </c>
      <c r="I159" s="34" t="s">
        <v>217</v>
      </c>
    </row>
    <row r="160" spans="1:9" ht="51" x14ac:dyDescent="0.2">
      <c r="A160" s="37" t="s">
        <v>14</v>
      </c>
      <c r="B160" s="1" t="s">
        <v>152</v>
      </c>
      <c r="C160" s="2" t="s">
        <v>219</v>
      </c>
      <c r="D160" s="37" t="s">
        <v>17</v>
      </c>
      <c r="E160" s="37" t="s">
        <v>104</v>
      </c>
      <c r="F160" s="60">
        <v>725826.19339045289</v>
      </c>
      <c r="G160" s="60"/>
      <c r="H160" s="3">
        <v>2014</v>
      </c>
      <c r="I160" s="34" t="s">
        <v>217</v>
      </c>
    </row>
    <row r="161" spans="1:9" ht="51" x14ac:dyDescent="0.2">
      <c r="A161" s="37" t="s">
        <v>14</v>
      </c>
      <c r="B161" s="1" t="s">
        <v>152</v>
      </c>
      <c r="C161" s="2" t="s">
        <v>177</v>
      </c>
      <c r="D161" s="37" t="s">
        <v>17</v>
      </c>
      <c r="E161" s="37" t="s">
        <v>104</v>
      </c>
      <c r="F161" s="60">
        <v>199.10240718074255</v>
      </c>
      <c r="G161" s="60"/>
      <c r="H161" s="3">
        <v>2014</v>
      </c>
      <c r="I161" s="34" t="s">
        <v>217</v>
      </c>
    </row>
    <row r="162" spans="1:9" ht="25.5" x14ac:dyDescent="0.2">
      <c r="A162" s="37" t="s">
        <v>14</v>
      </c>
      <c r="B162" s="1" t="s">
        <v>122</v>
      </c>
      <c r="C162" s="2" t="s">
        <v>178</v>
      </c>
      <c r="D162" s="37" t="s">
        <v>17</v>
      </c>
      <c r="E162" s="37" t="s">
        <v>100</v>
      </c>
      <c r="F162" s="60">
        <v>59678570.787433699</v>
      </c>
      <c r="G162" s="60"/>
      <c r="H162" s="3">
        <v>2014</v>
      </c>
      <c r="I162" s="34" t="s">
        <v>217</v>
      </c>
    </row>
    <row r="163" spans="1:9" ht="25.5" x14ac:dyDescent="0.2">
      <c r="A163" s="37" t="s">
        <v>14</v>
      </c>
      <c r="B163" s="1" t="s">
        <v>122</v>
      </c>
      <c r="C163" s="2" t="s">
        <v>140</v>
      </c>
      <c r="D163" s="37" t="s">
        <v>17</v>
      </c>
      <c r="E163" s="37" t="s">
        <v>100</v>
      </c>
      <c r="F163" s="60">
        <v>8999149.7348021213</v>
      </c>
      <c r="G163" s="60"/>
      <c r="H163" s="3">
        <v>2014</v>
      </c>
      <c r="I163" s="34" t="s">
        <v>217</v>
      </c>
    </row>
    <row r="164" spans="1:9" ht="25.5" x14ac:dyDescent="0.2">
      <c r="A164" s="37" t="s">
        <v>14</v>
      </c>
      <c r="B164" s="1" t="s">
        <v>122</v>
      </c>
      <c r="C164" s="2" t="s">
        <v>140</v>
      </c>
      <c r="D164" s="37" t="s">
        <v>17</v>
      </c>
      <c r="E164" s="37" t="s">
        <v>100</v>
      </c>
      <c r="F164" s="60">
        <v>28425471.236230109</v>
      </c>
      <c r="G164" s="60"/>
      <c r="H164" s="3">
        <v>2014</v>
      </c>
      <c r="I164" s="34" t="s">
        <v>217</v>
      </c>
    </row>
    <row r="165" spans="1:9" ht="25.5" x14ac:dyDescent="0.2">
      <c r="A165" s="37" t="s">
        <v>14</v>
      </c>
      <c r="B165" s="1" t="s">
        <v>122</v>
      </c>
      <c r="C165" s="2" t="s">
        <v>140</v>
      </c>
      <c r="D165" s="37" t="s">
        <v>17</v>
      </c>
      <c r="E165" s="37" t="s">
        <v>100</v>
      </c>
      <c r="F165" s="60">
        <v>9465684.618523052</v>
      </c>
      <c r="G165" s="60"/>
      <c r="H165" s="3">
        <v>2014</v>
      </c>
      <c r="I165" s="34" t="s">
        <v>217</v>
      </c>
    </row>
    <row r="166" spans="1:9" ht="25.5" x14ac:dyDescent="0.2">
      <c r="A166" s="37" t="s">
        <v>14</v>
      </c>
      <c r="B166" s="1" t="s">
        <v>122</v>
      </c>
      <c r="C166" s="2" t="s">
        <v>140</v>
      </c>
      <c r="D166" s="37" t="s">
        <v>17</v>
      </c>
      <c r="E166" s="37" t="s">
        <v>100</v>
      </c>
      <c r="F166" s="60">
        <v>59678570.787433699</v>
      </c>
      <c r="G166" s="60"/>
      <c r="H166" s="3">
        <v>2014</v>
      </c>
      <c r="I166" s="34" t="s">
        <v>217</v>
      </c>
    </row>
    <row r="167" spans="1:9" ht="25.5" x14ac:dyDescent="0.2">
      <c r="A167" s="37" t="s">
        <v>14</v>
      </c>
      <c r="B167" s="1" t="s">
        <v>122</v>
      </c>
      <c r="C167" s="2" t="s">
        <v>140</v>
      </c>
      <c r="D167" s="37" t="s">
        <v>17</v>
      </c>
      <c r="E167" s="37" t="s">
        <v>100</v>
      </c>
      <c r="F167" s="60">
        <v>8999149.7348021213</v>
      </c>
      <c r="G167" s="60"/>
      <c r="H167" s="3">
        <v>2014</v>
      </c>
      <c r="I167" s="34" t="s">
        <v>217</v>
      </c>
    </row>
    <row r="168" spans="1:9" ht="25.5" x14ac:dyDescent="0.2">
      <c r="A168" s="37" t="s">
        <v>14</v>
      </c>
      <c r="B168" s="1" t="s">
        <v>122</v>
      </c>
      <c r="C168" s="2" t="s">
        <v>140</v>
      </c>
      <c r="D168" s="37" t="s">
        <v>17</v>
      </c>
      <c r="E168" s="37" t="s">
        <v>100</v>
      </c>
      <c r="F168" s="60">
        <v>28425471.236230109</v>
      </c>
      <c r="G168" s="60"/>
      <c r="H168" s="3">
        <v>2014</v>
      </c>
      <c r="I168" s="34" t="s">
        <v>217</v>
      </c>
    </row>
    <row r="169" spans="1:9" ht="25.5" x14ac:dyDescent="0.2">
      <c r="A169" s="37" t="s">
        <v>14</v>
      </c>
      <c r="B169" s="1" t="s">
        <v>122</v>
      </c>
      <c r="C169" s="2" t="s">
        <v>140</v>
      </c>
      <c r="D169" s="37" t="s">
        <v>17</v>
      </c>
      <c r="E169" s="37" t="s">
        <v>100</v>
      </c>
      <c r="F169" s="60">
        <v>9465684.618523052</v>
      </c>
      <c r="G169" s="60"/>
      <c r="H169" s="3">
        <v>2014</v>
      </c>
      <c r="I169" s="34" t="s">
        <v>217</v>
      </c>
    </row>
    <row r="170" spans="1:9" ht="51" x14ac:dyDescent="0.2">
      <c r="A170" s="37" t="s">
        <v>14</v>
      </c>
      <c r="B170" s="1" t="s">
        <v>141</v>
      </c>
      <c r="C170" s="2" t="s">
        <v>142</v>
      </c>
      <c r="D170" s="37" t="s">
        <v>17</v>
      </c>
      <c r="E170" s="37" t="s">
        <v>100</v>
      </c>
      <c r="F170" s="60">
        <v>17949961.648306813</v>
      </c>
      <c r="G170" s="60"/>
      <c r="H170" s="3">
        <v>2014</v>
      </c>
      <c r="I170" s="34" t="s">
        <v>217</v>
      </c>
    </row>
    <row r="171" spans="1:9" ht="51" x14ac:dyDescent="0.2">
      <c r="A171" s="37" t="s">
        <v>14</v>
      </c>
      <c r="B171" s="1" t="s">
        <v>141</v>
      </c>
      <c r="C171" s="2" t="s">
        <v>142</v>
      </c>
      <c r="D171" s="37" t="s">
        <v>17</v>
      </c>
      <c r="E171" s="37" t="s">
        <v>100</v>
      </c>
      <c r="F171" s="60">
        <v>17987931.864545085</v>
      </c>
      <c r="G171" s="60"/>
      <c r="H171" s="3">
        <v>2014</v>
      </c>
      <c r="I171" s="34" t="s">
        <v>217</v>
      </c>
    </row>
    <row r="172" spans="1:9" ht="51" x14ac:dyDescent="0.2">
      <c r="A172" s="37" t="s">
        <v>14</v>
      </c>
      <c r="B172" s="1" t="s">
        <v>141</v>
      </c>
      <c r="C172" s="2" t="s">
        <v>142</v>
      </c>
      <c r="D172" s="37" t="s">
        <v>17</v>
      </c>
      <c r="E172" s="37" t="s">
        <v>100</v>
      </c>
      <c r="F172" s="60">
        <v>2514441.8604651163</v>
      </c>
      <c r="G172" s="60"/>
      <c r="H172" s="3">
        <v>2014</v>
      </c>
      <c r="I172" s="34" t="s">
        <v>217</v>
      </c>
    </row>
    <row r="173" spans="1:9" ht="51" x14ac:dyDescent="0.2">
      <c r="A173" s="37" t="s">
        <v>14</v>
      </c>
      <c r="B173" s="1" t="s">
        <v>141</v>
      </c>
      <c r="C173" s="2" t="s">
        <v>142</v>
      </c>
      <c r="D173" s="37" t="s">
        <v>17</v>
      </c>
      <c r="E173" s="37" t="s">
        <v>100</v>
      </c>
      <c r="F173" s="60">
        <v>2514441.8604651163</v>
      </c>
      <c r="G173" s="60"/>
      <c r="H173" s="3">
        <v>2014</v>
      </c>
      <c r="I173" s="34" t="s">
        <v>217</v>
      </c>
    </row>
    <row r="174" spans="1:9" ht="51" x14ac:dyDescent="0.2">
      <c r="A174" s="37" t="s">
        <v>14</v>
      </c>
      <c r="B174" s="1" t="s">
        <v>141</v>
      </c>
      <c r="C174" s="2" t="s">
        <v>142</v>
      </c>
      <c r="D174" s="37" t="s">
        <v>17</v>
      </c>
      <c r="E174" s="37" t="s">
        <v>100</v>
      </c>
      <c r="F174" s="60">
        <v>6318341.493268054</v>
      </c>
      <c r="G174" s="60"/>
      <c r="H174" s="3">
        <v>2014</v>
      </c>
      <c r="I174" s="34" t="s">
        <v>217</v>
      </c>
    </row>
    <row r="175" spans="1:9" ht="51" x14ac:dyDescent="0.2">
      <c r="A175" s="37" t="s">
        <v>14</v>
      </c>
      <c r="B175" s="1" t="s">
        <v>141</v>
      </c>
      <c r="C175" s="2" t="s">
        <v>142</v>
      </c>
      <c r="D175" s="37" t="s">
        <v>17</v>
      </c>
      <c r="E175" s="37" t="s">
        <v>100</v>
      </c>
      <c r="F175" s="60">
        <v>6318341.493268054</v>
      </c>
      <c r="G175" s="60"/>
      <c r="H175" s="3">
        <v>2014</v>
      </c>
      <c r="I175" s="34" t="s">
        <v>217</v>
      </c>
    </row>
    <row r="176" spans="1:9" ht="51" x14ac:dyDescent="0.2">
      <c r="A176" s="37" t="s">
        <v>14</v>
      </c>
      <c r="B176" s="1" t="s">
        <v>141</v>
      </c>
      <c r="C176" s="2" t="s">
        <v>213</v>
      </c>
      <c r="D176" s="37" t="s">
        <v>17</v>
      </c>
      <c r="E176" s="37" t="s">
        <v>100</v>
      </c>
      <c r="F176" s="60">
        <v>2192077.9273765809</v>
      </c>
      <c r="G176" s="60"/>
      <c r="H176" s="3">
        <v>2014</v>
      </c>
      <c r="I176" s="34" t="s">
        <v>217</v>
      </c>
    </row>
    <row r="177" spans="1:9" ht="51" x14ac:dyDescent="0.2">
      <c r="A177" s="37" t="s">
        <v>14</v>
      </c>
      <c r="B177" s="1" t="s">
        <v>214</v>
      </c>
      <c r="C177" s="2" t="s">
        <v>142</v>
      </c>
      <c r="D177" s="37" t="s">
        <v>17</v>
      </c>
      <c r="E177" s="37" t="s">
        <v>100</v>
      </c>
      <c r="F177" s="60">
        <v>2192077.9273765809</v>
      </c>
      <c r="G177" s="60"/>
      <c r="H177" s="3">
        <v>2014</v>
      </c>
      <c r="I177" s="34" t="s">
        <v>217</v>
      </c>
    </row>
    <row r="178" spans="1:9" x14ac:dyDescent="0.2">
      <c r="A178" s="37" t="s">
        <v>14</v>
      </c>
      <c r="B178" s="62" t="s">
        <v>243</v>
      </c>
      <c r="C178" s="62" t="s">
        <v>164</v>
      </c>
      <c r="D178" s="37" t="s">
        <v>17</v>
      </c>
      <c r="E178" s="37" t="s">
        <v>100</v>
      </c>
      <c r="F178" s="63">
        <v>3678400000</v>
      </c>
      <c r="H178" s="37">
        <v>2014</v>
      </c>
      <c r="I178" s="34" t="s">
        <v>238</v>
      </c>
    </row>
    <row r="179" spans="1:9" x14ac:dyDescent="0.2">
      <c r="A179" s="37" t="s">
        <v>239</v>
      </c>
      <c r="B179" s="37" t="s">
        <v>240</v>
      </c>
      <c r="C179" s="37" t="s">
        <v>240</v>
      </c>
      <c r="D179" s="37" t="s">
        <v>17</v>
      </c>
      <c r="E179" s="37" t="s">
        <v>100</v>
      </c>
      <c r="F179" s="60">
        <v>563000000</v>
      </c>
      <c r="G179" s="37"/>
      <c r="H179" s="3">
        <v>2013</v>
      </c>
      <c r="I179" s="34" t="s">
        <v>241</v>
      </c>
    </row>
    <row r="180" spans="1:9" x14ac:dyDescent="0.2">
      <c r="A180" s="37" t="s">
        <v>239</v>
      </c>
      <c r="B180" s="64" t="s">
        <v>242</v>
      </c>
      <c r="C180" s="45" t="s">
        <v>271</v>
      </c>
      <c r="D180" s="37" t="s">
        <v>17</v>
      </c>
      <c r="E180" s="37" t="s">
        <v>100</v>
      </c>
      <c r="F180" s="60">
        <v>40000000</v>
      </c>
      <c r="G180" s="37"/>
      <c r="H180" s="3">
        <v>2013</v>
      </c>
      <c r="I180" s="34" t="s">
        <v>241</v>
      </c>
    </row>
    <row r="181" spans="1:9" x14ac:dyDescent="0.2">
      <c r="F181" s="65">
        <f>SUM(F3:F180)</f>
        <v>6459875624.3656063</v>
      </c>
      <c r="G181" s="65">
        <f>SUM(G4:G180)</f>
        <v>5371427981.8857794</v>
      </c>
    </row>
    <row r="182" spans="1:9" x14ac:dyDescent="0.2">
      <c r="F182" s="66"/>
      <c r="G182" s="66"/>
    </row>
    <row r="183" spans="1:9" ht="13.5" thickBot="1" x14ac:dyDescent="0.25"/>
    <row r="184" spans="1:9" s="7" customFormat="1" ht="38.25" x14ac:dyDescent="0.2">
      <c r="A184" s="49" t="s">
        <v>53</v>
      </c>
      <c r="B184" s="50" t="s">
        <v>49</v>
      </c>
      <c r="C184" s="50" t="s">
        <v>40</v>
      </c>
      <c r="D184" s="50" t="s">
        <v>41</v>
      </c>
      <c r="E184" s="50" t="s">
        <v>42</v>
      </c>
      <c r="F184" s="51" t="s">
        <v>43</v>
      </c>
      <c r="G184" s="50" t="s">
        <v>44</v>
      </c>
      <c r="H184" s="52" t="s">
        <v>45</v>
      </c>
    </row>
    <row r="185" spans="1:9" s="7" customFormat="1" x14ac:dyDescent="0.2">
      <c r="A185" s="113" t="s">
        <v>54</v>
      </c>
      <c r="B185" s="114"/>
      <c r="C185" s="114"/>
      <c r="D185" s="114"/>
      <c r="E185" s="114"/>
      <c r="F185" s="114"/>
      <c r="G185" s="114"/>
      <c r="H185" s="115"/>
    </row>
    <row r="186" spans="1:9" s="7" customFormat="1" x14ac:dyDescent="0.2">
      <c r="A186" s="53" t="s">
        <v>46</v>
      </c>
      <c r="B186" s="67">
        <f>SUMPRODUCT(((D4:D180="coal")*(E4:E180="upstream")*(A4:A180="BNDES")),F4:F180)/1000000</f>
        <v>0</v>
      </c>
      <c r="C186" s="67">
        <f>SUMPRODUCT(((D4:D180="coal")*(E4:E180="downstream")*(A4:A180="BNDES")),F4:F180)/1000000</f>
        <v>32.442267999999999</v>
      </c>
      <c r="D186" s="67">
        <f>SUMPRODUCT(((D4:D180="oil&amp;gas")*(E4:E180="upstream")*(A4:A180="BNDES")),F4:F180)/1000000</f>
        <v>5311.2912959202549</v>
      </c>
      <c r="E186" s="67">
        <f>SUMPRODUCT(((D4:D180="oil&amp;gas")*(E4:E180="downstream")*(A4:A180="BNDES")),F4:F180)/1000000</f>
        <v>346.82032124599903</v>
      </c>
      <c r="F186" s="67">
        <f>SUMPRODUCT(((E4:E180="mixed")*(A4:A180="BNDES")),F4:F180)/1000000</f>
        <v>166.32173919935207</v>
      </c>
      <c r="G186" s="54">
        <f>SUM(B186:F186)</f>
        <v>5856.8756243656062</v>
      </c>
      <c r="H186" s="55">
        <f>G186/2</f>
        <v>2928.4378121828031</v>
      </c>
    </row>
    <row r="187" spans="1:9" s="7" customFormat="1" x14ac:dyDescent="0.2">
      <c r="A187" s="53" t="s">
        <v>47</v>
      </c>
      <c r="B187" s="67"/>
      <c r="C187" s="56"/>
      <c r="D187" s="56">
        <f>(F179+F180)/1000000</f>
        <v>603</v>
      </c>
      <c r="E187" s="57"/>
      <c r="F187" s="56"/>
      <c r="G187" s="58">
        <f>SUM(B187:F187)</f>
        <v>603</v>
      </c>
      <c r="H187" s="55">
        <f>G187/2</f>
        <v>301.5</v>
      </c>
    </row>
    <row r="188" spans="1:9" x14ac:dyDescent="0.2">
      <c r="G188" s="68">
        <f>SUM(G186:G187)</f>
        <v>6459.8756243656062</v>
      </c>
    </row>
    <row r="196" spans="1:1" x14ac:dyDescent="0.2">
      <c r="A196" s="47" t="s">
        <v>220</v>
      </c>
    </row>
  </sheetData>
  <mergeCells count="1">
    <mergeCell ref="A185:H185"/>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20" sqref="B20"/>
    </sheetView>
  </sheetViews>
  <sheetFormatPr defaultColWidth="10.75" defaultRowHeight="12.75" x14ac:dyDescent="0.2"/>
  <cols>
    <col min="1" max="1" width="20" style="44" customWidth="1"/>
    <col min="2" max="2" width="28.75" style="44" customWidth="1"/>
    <col min="3" max="3" width="12.25" style="44" customWidth="1"/>
    <col min="4" max="4" width="50.75" style="44" customWidth="1"/>
    <col min="5" max="6" width="12.25" style="44" customWidth="1"/>
    <col min="7" max="7" width="18.5" style="44" customWidth="1"/>
    <col min="8" max="8" width="12.25" style="44" customWidth="1"/>
    <col min="9" max="9" width="19.5" style="44" customWidth="1"/>
    <col min="10" max="16384" width="10.75" style="44"/>
  </cols>
  <sheetData>
    <row r="1" spans="1:9" x14ac:dyDescent="0.2">
      <c r="A1" s="78" t="s">
        <v>337</v>
      </c>
    </row>
    <row r="3" spans="1:9" ht="36" customHeight="1" x14ac:dyDescent="0.2">
      <c r="A3" s="42" t="s">
        <v>62</v>
      </c>
      <c r="B3" s="42" t="s">
        <v>55</v>
      </c>
      <c r="C3" s="42" t="s">
        <v>60</v>
      </c>
      <c r="D3" s="42" t="s">
        <v>56</v>
      </c>
      <c r="E3" s="42" t="s">
        <v>57</v>
      </c>
      <c r="F3" s="42" t="s">
        <v>12</v>
      </c>
      <c r="G3" s="42" t="s">
        <v>58</v>
      </c>
      <c r="H3" s="42" t="s">
        <v>59</v>
      </c>
      <c r="I3" s="43" t="s">
        <v>50</v>
      </c>
    </row>
    <row r="4" spans="1:9" s="47" customFormat="1" ht="38.25" x14ac:dyDescent="0.2">
      <c r="A4" s="45" t="s">
        <v>14</v>
      </c>
      <c r="B4" s="4" t="s">
        <v>221</v>
      </c>
      <c r="C4" s="45" t="s">
        <v>179</v>
      </c>
      <c r="D4" s="41" t="s">
        <v>180</v>
      </c>
      <c r="E4" s="37" t="s">
        <v>17</v>
      </c>
      <c r="F4" s="45" t="s">
        <v>181</v>
      </c>
      <c r="G4" s="5">
        <v>198411.64</v>
      </c>
      <c r="H4" s="46">
        <v>2013</v>
      </c>
      <c r="I4" s="46" t="s">
        <v>186</v>
      </c>
    </row>
    <row r="5" spans="1:9" ht="38.25" x14ac:dyDescent="0.2">
      <c r="A5" s="45" t="s">
        <v>14</v>
      </c>
      <c r="B5" s="4" t="s">
        <v>221</v>
      </c>
      <c r="C5" s="45" t="s">
        <v>182</v>
      </c>
      <c r="D5" s="41" t="s">
        <v>180</v>
      </c>
      <c r="E5" s="37" t="s">
        <v>17</v>
      </c>
      <c r="F5" s="45" t="s">
        <v>183</v>
      </c>
      <c r="G5" s="5">
        <v>316626.06</v>
      </c>
      <c r="H5" s="46">
        <v>2013</v>
      </c>
      <c r="I5" s="46" t="s">
        <v>186</v>
      </c>
    </row>
    <row r="6" spans="1:9" ht="38.25" x14ac:dyDescent="0.2">
      <c r="A6" s="45" t="s">
        <v>14</v>
      </c>
      <c r="B6" s="4" t="s">
        <v>221</v>
      </c>
      <c r="C6" s="45" t="s">
        <v>182</v>
      </c>
      <c r="D6" s="41" t="s">
        <v>180</v>
      </c>
      <c r="E6" s="37" t="s">
        <v>17</v>
      </c>
      <c r="F6" s="45" t="s">
        <v>183</v>
      </c>
      <c r="G6" s="5">
        <v>36772.800000000003</v>
      </c>
      <c r="H6" s="46">
        <v>2013</v>
      </c>
      <c r="I6" s="46" t="s">
        <v>186</v>
      </c>
    </row>
    <row r="7" spans="1:9" ht="38.25" x14ac:dyDescent="0.2">
      <c r="A7" s="45" t="s">
        <v>14</v>
      </c>
      <c r="B7" s="4" t="s">
        <v>221</v>
      </c>
      <c r="C7" s="45" t="s">
        <v>182</v>
      </c>
      <c r="D7" s="41" t="s">
        <v>184</v>
      </c>
      <c r="E7" s="37" t="s">
        <v>17</v>
      </c>
      <c r="F7" s="45" t="s">
        <v>183</v>
      </c>
      <c r="G7" s="5">
        <v>4444774.8600000003</v>
      </c>
      <c r="H7" s="46">
        <v>2013</v>
      </c>
      <c r="I7" s="46" t="s">
        <v>186</v>
      </c>
    </row>
    <row r="8" spans="1:9" x14ac:dyDescent="0.2">
      <c r="G8" s="48">
        <f>SUM(G4:G7)</f>
        <v>4996585.3600000003</v>
      </c>
    </row>
    <row r="25" spans="1:1" x14ac:dyDescent="0.2">
      <c r="A25" s="47" t="s">
        <v>185</v>
      </c>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10090;#</Resource_x0020_or_x0020_opinion_x0020_entry>
    <Publish_x0020_to_x0020_web_x003f_ xmlns="94cc8053-8d8c-49ea-856f-1648b6275459">true</Publish_x0020_to_x0020_web_x003f_>
    <Resource_x0020_or_x0020_opinion_x0020_entryC_WebSection xmlns="94cc8053-8d8c-49ea-856f-1648b6275459">10090;#10090</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10090;#10090</Resource_x0020_or_x0020_opinion_x0020_entryAuthor_x0028_s_x0029_>
    <Resource_x0020_or_x0020_opinion_x0020_entryTitle_x002c__x0020_series_x0020_0 xmlns="94cc8053-8d8c-49ea-856f-1648b6275459">10090;#10090</Resource_x0020_or_x0020_opinion_x0020_entryTitle_x002c__x0020_series_x0020_0>
    <C_Resource_x0020_or_x0020_opinion_x0020_entry xmlns="94cc8053-8d8c-49ea-856f-1648b6275459">10090</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 G20 subsidies to oil gas and coal production: Brazil -  - Research reports and studies</C_Resource_x0020_or_x0020_opinion_x0020_entryTitle_x002c__x0020_series_x0020_0>
    <C_Resource_x0020_or_x0020_opinion_x0020_entryAuthor_x0028_s_x0029_ xmlns="94cc8053-8d8c-49ea-856f-1648b6275459">Ravenna Nuaimy-Barker and Shelagh Whitley</C_Resource_x0020_or_x0020_opinion_x0020_entryAuthor_x0028_s_x0029_>
  </documentManagement>
</p:properties>
</file>

<file path=customXml/itemProps1.xml><?xml version="1.0" encoding="utf-8"?>
<ds:datastoreItem xmlns:ds="http://schemas.openxmlformats.org/officeDocument/2006/customXml" ds:itemID="{366EDB71-5596-4ED9-979B-183DF88866F0}"/>
</file>

<file path=customXml/itemProps2.xml><?xml version="1.0" encoding="utf-8"?>
<ds:datastoreItem xmlns:ds="http://schemas.openxmlformats.org/officeDocument/2006/customXml" ds:itemID="{3299586C-F506-4888-A8C8-36742660E5F6}"/>
</file>

<file path=customXml/itemProps3.xml><?xml version="1.0" encoding="utf-8"?>
<ds:datastoreItem xmlns:ds="http://schemas.openxmlformats.org/officeDocument/2006/customXml" ds:itemID="{5BC3D6D8-0DAB-401C-A815-DF2137297C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Brazil Data Sheet</dc:title>
  <dc:creator>Sam Pickard</dc:creator>
  <cp:lastModifiedBy>Caroline Haywood</cp:lastModifiedBy>
  <dcterms:created xsi:type="dcterms:W3CDTF">2015-08-18T14:38:53Z</dcterms:created>
  <dcterms:modified xsi:type="dcterms:W3CDTF">2015-11-11T12:59:48Z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