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1660" yWindow="0" windowWidth="20260" windowHeight="12700" tabRatio="500"/>
  </bookViews>
  <sheets>
    <sheet name="PFIs" sheetId="3" r:id="rId1"/>
  </sheets>
  <definedNames>
    <definedName name="_xlnm._FilterDatabase" localSheetId="0" hidden="1">PFIs!$A$3:$AH$395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98" i="3" l="1"/>
  <c r="C399" i="3"/>
  <c r="AG339" i="3"/>
  <c r="AF339" i="3"/>
  <c r="AH339" i="3"/>
  <c r="AG64" i="3"/>
  <c r="AH231" i="3"/>
  <c r="AG231" i="3"/>
  <c r="AF231" i="3"/>
  <c r="AG383" i="3"/>
  <c r="AH332" i="3"/>
  <c r="AH326" i="3"/>
  <c r="AG326" i="3"/>
  <c r="AG394" i="3"/>
  <c r="AF394" i="3"/>
  <c r="X392" i="3"/>
  <c r="AG389" i="3"/>
  <c r="AF389" i="3"/>
  <c r="AD386" i="3"/>
  <c r="AD384" i="3"/>
  <c r="X380" i="3"/>
  <c r="AG380" i="3"/>
  <c r="AF380" i="3"/>
  <c r="AG373" i="3"/>
  <c r="AF373" i="3"/>
  <c r="AH366" i="3"/>
  <c r="AG366" i="3"/>
  <c r="AH358" i="3"/>
  <c r="AG358" i="3"/>
  <c r="AF358" i="3"/>
  <c r="AH356" i="3"/>
  <c r="AG356" i="3"/>
  <c r="AF356" i="3"/>
  <c r="AH353" i="3"/>
  <c r="AG353" i="3"/>
  <c r="AH350" i="3"/>
  <c r="AG350" i="3"/>
  <c r="AG348" i="3"/>
  <c r="AF348" i="3"/>
  <c r="AG345" i="3"/>
  <c r="AF345" i="3"/>
  <c r="AH341" i="3"/>
  <c r="AG341" i="3"/>
  <c r="AF341" i="3"/>
  <c r="AG332" i="3"/>
  <c r="AF332" i="3"/>
  <c r="AH318" i="3"/>
  <c r="AG318" i="3"/>
  <c r="AH315" i="3"/>
  <c r="AG315" i="3"/>
  <c r="AH307" i="3"/>
  <c r="AG307" i="3"/>
  <c r="AH305" i="3"/>
  <c r="AG305" i="3"/>
  <c r="AH296" i="3"/>
  <c r="AG296" i="3"/>
  <c r="AH286" i="3"/>
  <c r="AG286" i="3"/>
  <c r="AH283" i="3"/>
  <c r="AG283" i="3"/>
  <c r="AH274" i="3"/>
  <c r="AG274" i="3"/>
  <c r="AF274" i="3"/>
  <c r="AH268" i="3"/>
  <c r="AG268" i="3"/>
  <c r="AH263" i="3"/>
  <c r="AG263" i="3"/>
  <c r="AH258" i="3"/>
  <c r="AG258" i="3"/>
  <c r="AF258" i="3"/>
  <c r="AH251" i="3"/>
  <c r="AG251" i="3"/>
  <c r="AH248" i="3"/>
  <c r="AG248" i="3"/>
  <c r="AH245" i="3"/>
  <c r="AG245" i="3"/>
  <c r="AH241" i="3"/>
  <c r="AG241" i="3"/>
  <c r="AH235" i="3"/>
  <c r="AG235" i="3"/>
  <c r="AH226" i="3"/>
  <c r="AG226" i="3"/>
  <c r="AH221" i="3"/>
  <c r="AG221" i="3"/>
  <c r="AH216" i="3"/>
  <c r="AG216" i="3"/>
  <c r="AF216" i="3"/>
  <c r="AH212" i="3"/>
  <c r="AG212" i="3"/>
  <c r="AH207" i="3"/>
  <c r="AG207" i="3"/>
  <c r="AH204" i="3"/>
  <c r="AG204" i="3"/>
  <c r="AH199" i="3"/>
  <c r="AG199" i="3"/>
  <c r="AH193" i="3"/>
  <c r="AG193" i="3"/>
  <c r="AH190" i="3"/>
  <c r="AG190" i="3"/>
  <c r="AH187" i="3"/>
  <c r="AG187" i="3"/>
  <c r="AH184" i="3"/>
  <c r="AG184" i="3"/>
  <c r="AF184" i="3"/>
  <c r="AH181" i="3"/>
  <c r="AG181" i="3"/>
  <c r="AH178" i="3"/>
  <c r="AG178" i="3"/>
  <c r="AH176" i="3"/>
  <c r="AG176" i="3"/>
  <c r="AH174" i="3"/>
  <c r="AG174" i="3"/>
  <c r="AH172" i="3"/>
  <c r="AG172" i="3"/>
  <c r="AG170" i="3"/>
  <c r="AF170" i="3"/>
  <c r="AG168" i="3"/>
  <c r="AF168" i="3"/>
  <c r="AG166" i="3"/>
  <c r="AF166" i="3"/>
  <c r="AH164" i="3"/>
  <c r="AG164" i="3"/>
  <c r="AH162" i="3"/>
  <c r="AG162" i="3"/>
  <c r="AG160" i="3"/>
  <c r="AF160" i="3"/>
  <c r="AH158" i="3"/>
  <c r="AG158" i="3"/>
  <c r="AH154" i="3"/>
  <c r="AG154" i="3"/>
  <c r="AF154" i="3"/>
  <c r="AH152" i="3"/>
  <c r="AG152" i="3"/>
  <c r="AF152" i="3"/>
  <c r="AH147" i="3"/>
  <c r="AG147" i="3"/>
  <c r="AH144" i="3"/>
  <c r="AG144" i="3"/>
  <c r="AG142" i="3"/>
  <c r="AF142" i="3"/>
  <c r="AG140" i="3"/>
  <c r="AF140" i="3"/>
  <c r="AH138" i="3"/>
  <c r="AG138" i="3"/>
  <c r="AF138" i="3"/>
  <c r="AH133" i="3"/>
  <c r="AG133" i="3"/>
  <c r="AF133" i="3"/>
  <c r="X128" i="3"/>
  <c r="AG124" i="3"/>
  <c r="AH124" i="3"/>
  <c r="AG122" i="3"/>
  <c r="AF122" i="3"/>
  <c r="X119" i="3"/>
  <c r="AG117" i="3"/>
  <c r="AF117" i="3"/>
  <c r="AH113" i="3"/>
  <c r="AG113" i="3"/>
  <c r="AG109" i="3"/>
  <c r="AF109" i="3"/>
  <c r="AH106" i="3"/>
  <c r="AG106" i="3"/>
  <c r="AH101" i="3"/>
  <c r="AG101" i="3"/>
  <c r="AF101" i="3"/>
  <c r="AH97" i="3"/>
  <c r="AG97" i="3"/>
  <c r="AH93" i="3"/>
  <c r="AG93" i="3"/>
  <c r="AH89" i="3"/>
  <c r="AG89" i="3"/>
  <c r="AH85" i="3"/>
  <c r="AG85" i="3"/>
  <c r="AF85" i="3"/>
  <c r="AH81" i="3"/>
  <c r="AG81" i="3"/>
  <c r="X74" i="3"/>
  <c r="AG73" i="3"/>
  <c r="AH73" i="3"/>
  <c r="AH69" i="3"/>
  <c r="AG69" i="3"/>
  <c r="AH64" i="3"/>
  <c r="AF64" i="3"/>
  <c r="AH61" i="3"/>
  <c r="AG61" i="3"/>
  <c r="AH59" i="3"/>
  <c r="AG59" i="3"/>
  <c r="AH56" i="3"/>
  <c r="AG56" i="3"/>
  <c r="AH52" i="3"/>
  <c r="AG52" i="3"/>
  <c r="AF52" i="3"/>
  <c r="AH49" i="3"/>
  <c r="AG49" i="3"/>
  <c r="AH45" i="3"/>
  <c r="AG45" i="3"/>
  <c r="AH34" i="3"/>
  <c r="AG34" i="3"/>
  <c r="AH28" i="3"/>
  <c r="AG28" i="3"/>
  <c r="AF28" i="3"/>
  <c r="AH26" i="3"/>
  <c r="AG26" i="3"/>
  <c r="AH24" i="3"/>
  <c r="AG24" i="3"/>
  <c r="AF24" i="3"/>
  <c r="AH21" i="3"/>
  <c r="AG21" i="3"/>
  <c r="AH18" i="3"/>
  <c r="AG18" i="3"/>
  <c r="AF18" i="3"/>
  <c r="AH14" i="3"/>
  <c r="AG14" i="3"/>
  <c r="AH4" i="3"/>
  <c r="AG4" i="3"/>
  <c r="AF172" i="3"/>
  <c r="AF251" i="3"/>
  <c r="AF162" i="3"/>
  <c r="AF226" i="3"/>
  <c r="AF81" i="3"/>
  <c r="AF113" i="3"/>
  <c r="AF21" i="3"/>
  <c r="AF34" i="3"/>
  <c r="AF97" i="3"/>
  <c r="AF178" i="3"/>
  <c r="AF268" i="3"/>
  <c r="AF187" i="3"/>
  <c r="AF221" i="3"/>
  <c r="AF315" i="3"/>
  <c r="AF193" i="3"/>
  <c r="AF69" i="3"/>
  <c r="AF45" i="3"/>
  <c r="AF318" i="3"/>
  <c r="AF190" i="3"/>
  <c r="AF26" i="3"/>
  <c r="AF73" i="3"/>
  <c r="AF248" i="3"/>
  <c r="AF296" i="3"/>
  <c r="AF61" i="3"/>
  <c r="AF147" i="3"/>
  <c r="AF56" i="3"/>
  <c r="AF89" i="3"/>
  <c r="AF204" i="3"/>
  <c r="AF245" i="3"/>
  <c r="AF307" i="3"/>
  <c r="AF235" i="3"/>
  <c r="AF14" i="3"/>
  <c r="AF174" i="3"/>
  <c r="AF207" i="3"/>
  <c r="AF286" i="3"/>
  <c r="AF353" i="3"/>
  <c r="AH383" i="3"/>
  <c r="AF383" i="3"/>
  <c r="AF326" i="3"/>
  <c r="AF181" i="3"/>
  <c r="AF263" i="3"/>
  <c r="AF164" i="3"/>
  <c r="AF176" i="3"/>
  <c r="AF212" i="3"/>
  <c r="AF93" i="3"/>
  <c r="AF4" i="3"/>
  <c r="AF49" i="3"/>
  <c r="AF59" i="3"/>
  <c r="AF124" i="3"/>
  <c r="AF144" i="3"/>
  <c r="AF199" i="3"/>
  <c r="AF283" i="3"/>
  <c r="AF305" i="3"/>
  <c r="AF366" i="3"/>
  <c r="AF158" i="3"/>
  <c r="AF350" i="3"/>
  <c r="AF106" i="3"/>
  <c r="AF241" i="3"/>
</calcChain>
</file>

<file path=xl/comments1.xml><?xml version="1.0" encoding="utf-8"?>
<comments xmlns="http://schemas.openxmlformats.org/spreadsheetml/2006/main">
  <authors>
    <author>swhitley</author>
    <author>EC</author>
  </authors>
  <commentList>
    <comment ref="AD5" authorId="0">
      <text>
        <r>
          <rPr>
            <b/>
            <sz val="8"/>
            <color indexed="81"/>
            <rFont val="Tahoma"/>
            <family val="2"/>
          </rPr>
          <t>swhitley:</t>
        </r>
        <r>
          <rPr>
            <sz val="8"/>
            <color indexed="81"/>
            <rFont val="Tahoma"/>
            <family val="2"/>
          </rPr>
          <t xml:space="preserve">
Cost of total intiative is 400-450 USD million (private finance target is btw 336-386) but for statistical reasons I only counted the figures available and/or the lowest figure of a range provided </t>
        </r>
      </text>
    </comment>
    <comment ref="AD14" authorId="0">
      <text>
        <r>
          <rPr>
            <b/>
            <sz val="8"/>
            <color indexed="81"/>
            <rFont val="Tahoma"/>
            <family val="2"/>
          </rPr>
          <t>swhitley:</t>
        </r>
        <r>
          <rPr>
            <sz val="8"/>
            <color indexed="81"/>
            <rFont val="Tahoma"/>
            <family val="2"/>
          </rPr>
          <t xml:space="preserve">
Private sector finance target = 220-330 (for statistical purposes I took into account the lowest figure, i.e. 220)</t>
        </r>
      </text>
    </comment>
    <comment ref="X16" authorId="0">
      <text>
        <r>
          <rPr>
            <b/>
            <sz val="8"/>
            <color indexed="81"/>
            <rFont val="Tahoma"/>
            <family val="2"/>
          </rPr>
          <t>swhitley:</t>
        </r>
        <r>
          <rPr>
            <sz val="8"/>
            <color indexed="81"/>
            <rFont val="Tahoma"/>
            <family val="2"/>
          </rPr>
          <t xml:space="preserve">
IDB target = 140-205; Development or other FI target = 140-240 (for statistical reasons I took into account the lowest figue, i.e. 140)</t>
        </r>
      </text>
    </comment>
    <comment ref="X23" authorId="0">
      <text>
        <r>
          <rPr>
            <b/>
            <sz val="8"/>
            <color indexed="81"/>
            <rFont val="Tahoma"/>
            <family val="2"/>
          </rPr>
          <t>swhitley:</t>
        </r>
        <r>
          <rPr>
            <sz val="8"/>
            <color indexed="81"/>
            <rFont val="Tahoma"/>
            <family val="2"/>
          </rPr>
          <t xml:space="preserve">
105.8 assumed public coded as 'other' in  CTF monitoring report 2013)</t>
        </r>
      </text>
    </comment>
    <comment ref="X44" authorId="0">
      <text>
        <r>
          <rPr>
            <b/>
            <sz val="8"/>
            <color indexed="81"/>
            <rFont val="Tahoma"/>
            <family val="2"/>
          </rPr>
          <t>swhitley:</t>
        </r>
        <r>
          <rPr>
            <sz val="8"/>
            <color indexed="81"/>
            <rFont val="Tahoma"/>
            <family val="2"/>
          </rPr>
          <t xml:space="preserve">
GOV Morocco subisidies considered grant for statistical purposes. The Government of Morocco provides a subsidy that will cover the difference between the price at which MASEN buys, and then sells power. This subsidy is essential for the project’s viability. Without it, CSP technology is still too expensive for the local market as the price of power generated is substantially higher than local grid prices.</t>
        </r>
      </text>
    </comment>
    <comment ref="AD64" authorId="1">
      <text>
        <r>
          <rPr>
            <b/>
            <sz val="9"/>
            <color indexed="81"/>
            <rFont val="Calibri"/>
            <family val="2"/>
          </rPr>
          <t>EC: Project document mentioned an amount of 254 USD million from private sector amd other lender - therefore the sum targeted has been distributed in two equal parts as arising from public and private sources</t>
        </r>
      </text>
    </comment>
    <comment ref="X67" authorId="1">
      <text>
        <r>
          <rPr>
            <b/>
            <sz val="9"/>
            <color indexed="81"/>
            <rFont val="Calibri"/>
            <family val="2"/>
          </rPr>
          <t>EC: Project document mentioned an amount of 254 USD million from private sector amd other lender - therefore the sum targeted has been distributed in two equal parts as arising from public and private sources</t>
        </r>
      </text>
    </comment>
    <comment ref="AD81" authorId="0">
      <text>
        <r>
          <rPr>
            <b/>
            <sz val="8"/>
            <color indexed="81"/>
            <rFont val="Tahoma"/>
            <family val="2"/>
          </rPr>
          <t>swhitley:</t>
        </r>
        <r>
          <rPr>
            <sz val="8"/>
            <color indexed="81"/>
            <rFont val="Tahoma"/>
            <family val="2"/>
          </rPr>
          <t xml:space="preserve">
CIF 1st Monitoring and Reporting Review (October 2013, p.12) states that private finance target is USD 1016 M,  that Government support is 244.1 and that other institutions's support is 583.7 (this is different information than the MDB proposal) </t>
        </r>
      </text>
    </comment>
    <comment ref="AD90" authorId="0">
      <text>
        <r>
          <rPr>
            <b/>
            <sz val="8"/>
            <color indexed="81"/>
            <rFont val="Tahoma"/>
            <family val="2"/>
          </rPr>
          <t>swhitley:</t>
        </r>
        <r>
          <rPr>
            <sz val="8"/>
            <color indexed="81"/>
            <rFont val="Tahoma"/>
            <family val="2"/>
          </rPr>
          <t xml:space="preserve">
CIF 1st Monitoring and Reporting Review (October 2013, p.12) states that private finance (target) = USD 64.3 million and actual investment =  USD 52 (as of RY 2013). It might be debt provided by commercial banks but we cannot find that information.</t>
        </r>
      </text>
    </comment>
    <comment ref="AD93" authorId="0">
      <text>
        <r>
          <rPr>
            <b/>
            <sz val="8"/>
            <color indexed="81"/>
            <rFont val="Tahoma"/>
            <family val="2"/>
          </rPr>
          <t>swhitley:</t>
        </r>
        <r>
          <rPr>
            <sz val="8"/>
            <color indexed="81"/>
            <rFont val="Tahoma"/>
            <family val="2"/>
          </rPr>
          <t xml:space="preserve">
Private finance target source (CIF 1st monitoring report 2013)</t>
        </r>
      </text>
    </comment>
    <comment ref="X97" authorId="0">
      <text>
        <r>
          <rPr>
            <b/>
            <sz val="8"/>
            <color indexed="81"/>
            <rFont val="Tahoma"/>
            <family val="2"/>
          </rPr>
          <t>swhitley:</t>
        </r>
        <r>
          <rPr>
            <sz val="8"/>
            <color indexed="81"/>
            <rFont val="Tahoma"/>
            <family val="2"/>
          </rPr>
          <t xml:space="preserve">
There is a 'other resources' source of finance mentioned in the project documents (p. 18) - This is assumed to be private finance but it is very unclear</t>
        </r>
      </text>
    </comment>
    <comment ref="AD178" authorId="0">
      <text>
        <r>
          <rPr>
            <b/>
            <sz val="8"/>
            <color indexed="81"/>
            <rFont val="Tahoma"/>
            <family val="2"/>
          </rPr>
          <t>swhitley:</t>
        </r>
        <r>
          <rPr>
            <sz val="8"/>
            <color indexed="81"/>
            <rFont val="Tahoma"/>
            <family val="2"/>
          </rPr>
          <t xml:space="preserve">
It is not clear if 170 USD million will be leveraged only by private actors or in combination with institutional donors (therefore this has been split 50/50 public and private)</t>
        </r>
      </text>
    </comment>
    <comment ref="U219" authorId="0">
      <text>
        <r>
          <rPr>
            <b/>
            <sz val="8"/>
            <color indexed="81"/>
            <rFont val="Tahoma"/>
            <family val="2"/>
          </rPr>
          <t>swhitley:</t>
        </r>
        <r>
          <rPr>
            <sz val="8"/>
            <color indexed="81"/>
            <rFont val="Tahoma"/>
            <family val="2"/>
          </rPr>
          <t xml:space="preserve">
AEDB is the Alternative Energy Development Board; ENERCON is the National Energy Conservation Centre; SMED is Small and Medium Enterprise Development Authority</t>
        </r>
      </text>
    </comment>
    <comment ref="AD232" authorId="1">
      <text>
        <r>
          <rPr>
            <sz val="9"/>
            <color indexed="81"/>
            <rFont val="Calibri"/>
            <family val="2"/>
          </rPr>
          <t>EC: Project document mentioned an amount of 254 USD million from private sector amd other lender - therefore the sum targeted has been distributed in two equal parts as arising from public and private sources</t>
        </r>
      </text>
    </comment>
    <comment ref="X233" authorId="1">
      <text>
        <r>
          <rPr>
            <sz val="9"/>
            <color indexed="81"/>
            <rFont val="Calibri"/>
            <family val="2"/>
          </rPr>
          <t>EC: Project document mentioned an amount of 254 USD million from private sector amd other lender - therefore the sum targeted has been distributed in two equal parts as arising from public and private sources</t>
        </r>
      </text>
    </comment>
    <comment ref="AD332" authorId="1">
      <text>
        <r>
          <rPr>
            <b/>
            <sz val="9"/>
            <color indexed="81"/>
            <rFont val="Calibri"/>
            <family val="2"/>
          </rPr>
          <t>EC: Project document mentioned an amount of 254 USD million from private sector amd other lender - therefore the sum targeted has been distributed in two equal parts as arising from public and private sources</t>
        </r>
      </text>
    </comment>
    <comment ref="X335" authorId="1">
      <text>
        <r>
          <rPr>
            <b/>
            <sz val="9"/>
            <color indexed="81"/>
            <rFont val="Calibri"/>
            <family val="2"/>
          </rPr>
          <t>EC: Project document mentioned an amount of 254 USD million from private sector amd other lender - therefore the sum targeted has been distributed in two equal parts as arising from public and private sources</t>
        </r>
      </text>
    </comment>
    <comment ref="U344" authorId="0">
      <text>
        <r>
          <rPr>
            <b/>
            <sz val="8"/>
            <color indexed="81"/>
            <rFont val="Tahoma"/>
            <family val="2"/>
          </rPr>
          <t>swhitley:</t>
        </r>
        <r>
          <rPr>
            <sz val="8"/>
            <color indexed="81"/>
            <rFont val="Tahoma"/>
            <family val="2"/>
          </rPr>
          <t xml:space="preserve">
Global Agriculture and Food Security considered public although it is financed by public and private actors</t>
        </r>
      </text>
    </comment>
  </commentList>
</comments>
</file>

<file path=xl/sharedStrings.xml><?xml version="1.0" encoding="utf-8"?>
<sst xmlns="http://schemas.openxmlformats.org/spreadsheetml/2006/main" count="4519" uniqueCount="868">
  <si>
    <t>1 NOK = 0.17 USD</t>
  </si>
  <si>
    <t>1 EUR = 1.38 USD</t>
  </si>
  <si>
    <t>Mixed Renewable Energy</t>
  </si>
  <si>
    <t>M</t>
  </si>
  <si>
    <t>GEEREF</t>
  </si>
  <si>
    <t>N/A</t>
  </si>
  <si>
    <t>Equity</t>
  </si>
  <si>
    <t>INT</t>
  </si>
  <si>
    <t>CF</t>
  </si>
  <si>
    <t>Multiple</t>
  </si>
  <si>
    <t>Latin America &amp; Caribbean</t>
  </si>
  <si>
    <t>Grant</t>
  </si>
  <si>
    <t>Solar</t>
  </si>
  <si>
    <t>Seed Capital Assistance Facility</t>
  </si>
  <si>
    <t>MULTIL</t>
  </si>
  <si>
    <t>India</t>
  </si>
  <si>
    <t>Asia &amp; Pacific</t>
  </si>
  <si>
    <t>IFC</t>
  </si>
  <si>
    <t>Debt (N/A)</t>
  </si>
  <si>
    <t>Norway</t>
  </si>
  <si>
    <t>Norfund</t>
  </si>
  <si>
    <t>BILAT</t>
  </si>
  <si>
    <t>Quantum Power</t>
  </si>
  <si>
    <t>Finland</t>
  </si>
  <si>
    <t>Finnfund</t>
  </si>
  <si>
    <t>United Kingdom</t>
  </si>
  <si>
    <t>Cyan Holding Ltd</t>
  </si>
  <si>
    <t>FI</t>
  </si>
  <si>
    <t>AfDB</t>
  </si>
  <si>
    <t>Consensus Business Group</t>
  </si>
  <si>
    <t>Sub-Saharan Africa</t>
  </si>
  <si>
    <t>Denmark</t>
  </si>
  <si>
    <t>PFA Pension</t>
  </si>
  <si>
    <t>Tryg</t>
  </si>
  <si>
    <t>Pension Denmark</t>
  </si>
  <si>
    <t xml:space="preserve"> CDC Group Plc.</t>
  </si>
  <si>
    <t>South Africa</t>
  </si>
  <si>
    <t>Fabvest</t>
  </si>
  <si>
    <t>Danish Industry Foundation</t>
  </si>
  <si>
    <t>FOUND</t>
  </si>
  <si>
    <t>Danish Government’s Investment Fund for Developing Countries</t>
  </si>
  <si>
    <t>Confederation of Danish Industry</t>
  </si>
  <si>
    <t>ASSOC</t>
  </si>
  <si>
    <t>Corporacion Andina de Fomento</t>
  </si>
  <si>
    <t>IDB</t>
  </si>
  <si>
    <t>Guarantee</t>
  </si>
  <si>
    <t>USA</t>
  </si>
  <si>
    <t>OPIC</t>
  </si>
  <si>
    <t>Belgium</t>
  </si>
  <si>
    <t>Belgian Investment Company for Developing Countries</t>
  </si>
  <si>
    <t>Netherlands</t>
  </si>
  <si>
    <t>FMO</t>
  </si>
  <si>
    <t>Canada</t>
  </si>
  <si>
    <t>Sarona Asset Management</t>
  </si>
  <si>
    <t xml:space="preserve">CDC Group Plc. </t>
  </si>
  <si>
    <t>Holland</t>
  </si>
  <si>
    <t>Robeco</t>
  </si>
  <si>
    <t>Germany</t>
  </si>
  <si>
    <t>DEG</t>
  </si>
  <si>
    <t>NDB</t>
  </si>
  <si>
    <t>Calvert Investments</t>
  </si>
  <si>
    <t>ADB</t>
  </si>
  <si>
    <t>Berkeley Partners LLP</t>
  </si>
  <si>
    <t>NGO</t>
  </si>
  <si>
    <t>Switzerland</t>
  </si>
  <si>
    <t>Global</t>
  </si>
  <si>
    <t>Swiss Investment Fund for Emerging Markets</t>
  </si>
  <si>
    <t>France</t>
  </si>
  <si>
    <t>Proparco</t>
  </si>
  <si>
    <t>Singapore</t>
  </si>
  <si>
    <t>Amstrong Asset Management</t>
  </si>
  <si>
    <t>Unigestion</t>
  </si>
  <si>
    <t>Kenya</t>
  </si>
  <si>
    <t>Geothermal Development Company</t>
  </si>
  <si>
    <t>SOE</t>
  </si>
  <si>
    <t>Geothermal</t>
  </si>
  <si>
    <t>SREP</t>
  </si>
  <si>
    <t>EIB</t>
  </si>
  <si>
    <t>AFD</t>
  </si>
  <si>
    <t>Debt (Concessional)</t>
  </si>
  <si>
    <t>IBRD</t>
  </si>
  <si>
    <t>Multiple (D+Gr)</t>
  </si>
  <si>
    <t>Hydro</t>
  </si>
  <si>
    <t>Nepal</t>
  </si>
  <si>
    <t>Others</t>
  </si>
  <si>
    <t>IDA</t>
  </si>
  <si>
    <t>Mali</t>
  </si>
  <si>
    <t>In-kind</t>
  </si>
  <si>
    <t>Honduras</t>
  </si>
  <si>
    <t>Government of Honduras</t>
  </si>
  <si>
    <t>GOV</t>
  </si>
  <si>
    <t>Microfinance institutions (names N/A)</t>
  </si>
  <si>
    <t>Fundacion Vidar</t>
  </si>
  <si>
    <t>Agriculture and landscape management</t>
  </si>
  <si>
    <t>A</t>
  </si>
  <si>
    <t>PPCR</t>
  </si>
  <si>
    <t>Niger</t>
  </si>
  <si>
    <t>Global Agriculture and Food Security</t>
  </si>
  <si>
    <t>Cambodia</t>
  </si>
  <si>
    <t>Egypt</t>
  </si>
  <si>
    <t xml:space="preserve">Ministry of Industry and Foreign Trade </t>
  </si>
  <si>
    <t>Middle East &amp; North Africa</t>
  </si>
  <si>
    <t>GEF</t>
  </si>
  <si>
    <t>UNDP</t>
  </si>
  <si>
    <t>Egyptian Electricity Utility and Consumer Protection Regulatory Agency</t>
  </si>
  <si>
    <t>Italy</t>
  </si>
  <si>
    <t>Italian Government</t>
  </si>
  <si>
    <t>Europe &amp; Central Asia</t>
  </si>
  <si>
    <t>Energy Efficiency</t>
  </si>
  <si>
    <t>GIZ</t>
  </si>
  <si>
    <t>National Tourism Organization</t>
  </si>
  <si>
    <t>Municipalities</t>
  </si>
  <si>
    <t>Montenegro</t>
  </si>
  <si>
    <t>Ministry of Sustainable Development and Toursim</t>
  </si>
  <si>
    <t>Ministry of New and Renewable Energy</t>
  </si>
  <si>
    <t>PD</t>
  </si>
  <si>
    <t>UNIDO</t>
  </si>
  <si>
    <t>ECOWAS Centre for Renewable Energy and Energy Efficiency</t>
  </si>
  <si>
    <t>European Union</t>
  </si>
  <si>
    <t>Guinea-Bissau</t>
  </si>
  <si>
    <t>Ministry of Energy, Industry, and Natural Resources</t>
  </si>
  <si>
    <t>Ministry of New &amp; Renewable Energy</t>
  </si>
  <si>
    <t>Ministry of Environment of Germany</t>
  </si>
  <si>
    <t>KfW</t>
  </si>
  <si>
    <t>Ministry of Environment</t>
  </si>
  <si>
    <t>Tunisia</t>
  </si>
  <si>
    <t>Agence Nationale pour la Maîtrise de l'Energie</t>
  </si>
  <si>
    <t>EnerCiel/UPC</t>
  </si>
  <si>
    <t>IND</t>
  </si>
  <si>
    <t>Macedonia</t>
  </si>
  <si>
    <t>National Cleaner Production Centre</t>
  </si>
  <si>
    <t>USAID</t>
  </si>
  <si>
    <t>Energy Agency</t>
  </si>
  <si>
    <t xml:space="preserve">Ministry of Economy </t>
  </si>
  <si>
    <t xml:space="preserve">Ministry of Environment </t>
  </si>
  <si>
    <t>Biomass</t>
  </si>
  <si>
    <t>Nigeria</t>
  </si>
  <si>
    <t>Government of Nigeria</t>
  </si>
  <si>
    <t>The Partnership Initiative for the Niger Delta; Private Finance Advisory Fund; The Clinton Foundation</t>
  </si>
  <si>
    <t>MULTIPLE</t>
  </si>
  <si>
    <t xml:space="preserve">Nigeria </t>
  </si>
  <si>
    <t>Serbia</t>
  </si>
  <si>
    <t xml:space="preserve">Local Municipalities </t>
  </si>
  <si>
    <t>Standing Conference on Towns and Municipalities</t>
  </si>
  <si>
    <t xml:space="preserve">Serbian Energy-Efficiency Agency </t>
  </si>
  <si>
    <t>Ministry of Energy and Mining</t>
  </si>
  <si>
    <t>Ministry of Agriculture, Forestry and Water Management</t>
  </si>
  <si>
    <t>Ministry of Environment and Spacial Planning</t>
  </si>
  <si>
    <t>VIFOSTED</t>
  </si>
  <si>
    <t>Vietnam</t>
  </si>
  <si>
    <t xml:space="preserve">Viet Nam Environment Protection Fund managed by Ministry of Natural Resource and Environment </t>
  </si>
  <si>
    <t>Local government agencies such as Technology Transfer Centers, Energy Conservation Centers, and Agencies of Standard, Metrology and Quality under Departments for Science and Technology</t>
  </si>
  <si>
    <t>Debt (non-Concessional)</t>
  </si>
  <si>
    <t>VIGLACERA, VIETINBANK and brick producers</t>
  </si>
  <si>
    <t>Ministry of Science and Technology; Ministry of Construction; Ministry of Natural Resource and Environment</t>
  </si>
  <si>
    <t>Center for Science and Technology (CERATEC), Viet Nam Building Ceramic Association (VIBCA), Vietnam Federation of Civil Engineering Association (VFCEA) and Viet Nam Architect Association (VAA)</t>
  </si>
  <si>
    <t>Timor Leste</t>
  </si>
  <si>
    <t>Government of Timor Leste</t>
  </si>
  <si>
    <t>Mercy Corps</t>
  </si>
  <si>
    <t>Cameroon</t>
  </si>
  <si>
    <t>Government of Cameroon</t>
  </si>
  <si>
    <t>Earlier indication on co-financing is from Ecological Research as Educational Network (EREN), EED (church from Germany), ADEID, Electricity Development Corporation (EDC), AES SONEL, ECOBANK, EBID, AFDB</t>
  </si>
  <si>
    <t>Small Industries Development Bank of India</t>
  </si>
  <si>
    <t xml:space="preserve">Bureau of Indian standards </t>
  </si>
  <si>
    <t>Ministry of Micro, Smalla and Medium Enterprises</t>
  </si>
  <si>
    <t>Bureau of Energy Efficiency</t>
  </si>
  <si>
    <t>Colombia</t>
  </si>
  <si>
    <t>Republic of Colombia</t>
  </si>
  <si>
    <t>Trucking companies and ESCOs (names N/A)</t>
  </si>
  <si>
    <t>Liberia</t>
  </si>
  <si>
    <t>Government of Liberia</t>
  </si>
  <si>
    <t>WB</t>
  </si>
  <si>
    <t>User payments + Equity</t>
  </si>
  <si>
    <t xml:space="preserve">Liberia </t>
  </si>
  <si>
    <t>World Bank</t>
  </si>
  <si>
    <t>China</t>
  </si>
  <si>
    <t>Ministry of Finance and the National Development and Reform Commission</t>
  </si>
  <si>
    <t>Local government (N/A)</t>
  </si>
  <si>
    <t>Bangladesh</t>
  </si>
  <si>
    <t>Infrastructure Development Company Ltd</t>
  </si>
  <si>
    <t>Government of Bangladesh; Bangladesh Power Development Board</t>
  </si>
  <si>
    <t xml:space="preserve">Clean Energy Alternatives and PD (names N/A) 
</t>
  </si>
  <si>
    <t xml:space="preserve">Bangladesh </t>
  </si>
  <si>
    <t>Mulitlateral agency (N/A)</t>
  </si>
  <si>
    <t>Renewable Energy - Energy Efficiency</t>
  </si>
  <si>
    <t>Multiple (D+E)</t>
  </si>
  <si>
    <t xml:space="preserve">Partners (name N/A) putting cash, equity and loan </t>
  </si>
  <si>
    <t>IDB (Multilateral Investment Fund)</t>
  </si>
  <si>
    <t>Manifest Energy llc and NRG Energy</t>
  </si>
  <si>
    <t>Various (N/A)</t>
  </si>
  <si>
    <t>EBRD</t>
  </si>
  <si>
    <t>Various Ministries</t>
  </si>
  <si>
    <t>Multiple (D+Gu)</t>
  </si>
  <si>
    <t>Small Industries Development Bank of India; Indian Renewable Energy Development Agency</t>
  </si>
  <si>
    <t>Pakistan</t>
  </si>
  <si>
    <t xml:space="preserve">AEDB, ENERCON, SMEDA </t>
  </si>
  <si>
    <t>SMEs (N/A)</t>
  </si>
  <si>
    <t>Public and private</t>
  </si>
  <si>
    <t>Dominican Republic</t>
  </si>
  <si>
    <t>Corporacion Zona de Franca Industrial de Santiago and local industries (names N/A)</t>
  </si>
  <si>
    <t>Corporacion Zona de Franca Industrial de Santiago</t>
  </si>
  <si>
    <t>National Government</t>
  </si>
  <si>
    <t>Danish Technological Institute</t>
  </si>
  <si>
    <t>Montreal Protocol Multilateral Fund</t>
  </si>
  <si>
    <t>Swaziland</t>
  </si>
  <si>
    <t>Palfridge</t>
  </si>
  <si>
    <t>UNEP</t>
  </si>
  <si>
    <t>Solar Chill Partners</t>
  </si>
  <si>
    <t>Mainly ESCOs (names N/A)</t>
  </si>
  <si>
    <t>Turkey</t>
  </si>
  <si>
    <t>Ministry of Energy and Natural Resources</t>
  </si>
  <si>
    <t>END</t>
  </si>
  <si>
    <t xml:space="preserve">VakifBank; HalkBank; ZiraatBank </t>
  </si>
  <si>
    <t>Russia</t>
  </si>
  <si>
    <t>Local government</t>
  </si>
  <si>
    <t>Russia Energy Agency</t>
  </si>
  <si>
    <t>Gazprombank</t>
  </si>
  <si>
    <t xml:space="preserve">Russian Federation </t>
  </si>
  <si>
    <t>Bil and Multil donors (N/A)</t>
  </si>
  <si>
    <t>UNCDF/CleanStart and EAFS</t>
  </si>
  <si>
    <t>AEPC</t>
  </si>
  <si>
    <t>CTF</t>
  </si>
  <si>
    <t>Government of India</t>
  </si>
  <si>
    <t xml:space="preserve">Hebei Provincial Government </t>
  </si>
  <si>
    <t xml:space="preserve">Banks in Hebei </t>
  </si>
  <si>
    <t>Changninig District Government</t>
  </si>
  <si>
    <t>National Energy Administration</t>
  </si>
  <si>
    <t>Various Bilat and Multil donors</t>
  </si>
  <si>
    <t>Sacombank</t>
  </si>
  <si>
    <t>Ukraine</t>
  </si>
  <si>
    <t>Hydropower LLC</t>
  </si>
  <si>
    <t>Ecoprod</t>
  </si>
  <si>
    <t xml:space="preserve">Rengy Tomashpil LLC </t>
  </si>
  <si>
    <t>Teplodar PiVi LLC</t>
  </si>
  <si>
    <t>Green Agro Service LLC</t>
  </si>
  <si>
    <t>Wind</t>
  </si>
  <si>
    <t xml:space="preserve">Eco-Optima LLC </t>
  </si>
  <si>
    <t>Biogasenergo</t>
  </si>
  <si>
    <t>Shareholders (N/A)</t>
  </si>
  <si>
    <t>Japan</t>
  </si>
  <si>
    <t>JBIC</t>
  </si>
  <si>
    <t xml:space="preserve"> TSKB</t>
  </si>
  <si>
    <t>Finans Leasing</t>
  </si>
  <si>
    <t>Bangkok Mitsubishi UFJ Lease Ltd</t>
  </si>
  <si>
    <t>Thailand</t>
  </si>
  <si>
    <t>Bangchak Solar Energy Co Ltd</t>
  </si>
  <si>
    <t>Industrial Development Corporation Ltd</t>
  </si>
  <si>
    <t>Development Bank of Southern Africa</t>
  </si>
  <si>
    <t>BMZ</t>
  </si>
  <si>
    <t>Community trust backed by BBBEE funders</t>
  </si>
  <si>
    <t>Spain</t>
  </si>
  <si>
    <t xml:space="preserve">Son Revieren (Pty) Ltd (SR) - subsidiary of Abengoa </t>
  </si>
  <si>
    <t>Mercantile Bank Holdings Limited</t>
  </si>
  <si>
    <t>Rand Merchant Bank</t>
  </si>
  <si>
    <t>Nedbank</t>
  </si>
  <si>
    <t>Abengoa Solar South Africa (Pty) Ltd</t>
  </si>
  <si>
    <t>Philippines</t>
  </si>
  <si>
    <t>Electric Cooperatives (names N/A)</t>
  </si>
  <si>
    <t>Government of Philippines</t>
  </si>
  <si>
    <t>Morocco</t>
  </si>
  <si>
    <t>FH-SIE-ONE</t>
  </si>
  <si>
    <t>Mexico</t>
  </si>
  <si>
    <t>Local government (multiple)</t>
  </si>
  <si>
    <t>Transport</t>
  </si>
  <si>
    <t>FONADIN</t>
  </si>
  <si>
    <t>US Export-Import Bank</t>
  </si>
  <si>
    <t>EDF Energies Nouvelles</t>
  </si>
  <si>
    <t>Multiple (D+E+Gu)</t>
  </si>
  <si>
    <t>NAFIN</t>
  </si>
  <si>
    <t>Government of Mexico</t>
  </si>
  <si>
    <t>NAFIN / SENER / Others</t>
  </si>
  <si>
    <t>Kazakhastan</t>
  </si>
  <si>
    <t>Kazakhstan</t>
  </si>
  <si>
    <t xml:space="preserve"> N/A</t>
  </si>
  <si>
    <t>Debt</t>
  </si>
  <si>
    <t>Indonesia</t>
  </si>
  <si>
    <t>Government</t>
  </si>
  <si>
    <t>Government of Morocco</t>
  </si>
  <si>
    <t>MASEN</t>
  </si>
  <si>
    <t>EC - Neighborhood Investment Facility</t>
  </si>
  <si>
    <t>Aries Ingenieria y Sistemas</t>
  </si>
  <si>
    <t>TSK Electronica y Electricidad</t>
  </si>
  <si>
    <t>Saudi Arabia</t>
  </si>
  <si>
    <t>ACWA Power Bahrain Holding</t>
  </si>
  <si>
    <t>Governement of Egypt</t>
  </si>
  <si>
    <t>EIB  (including AFD, NIF and KfW)</t>
  </si>
  <si>
    <t>Public-Private Infrastructure Facility</t>
  </si>
  <si>
    <t>Government of Colombia</t>
  </si>
  <si>
    <t>Bancolombia</t>
  </si>
  <si>
    <t>Development of other FI</t>
  </si>
  <si>
    <t>Chile</t>
  </si>
  <si>
    <t>European Commission - Latin-American Investment Facility</t>
  </si>
  <si>
    <t>Canadian CF for the Private Sector in the Americas</t>
  </si>
  <si>
    <t xml:space="preserve"> Government of Chile</t>
  </si>
  <si>
    <t>N/A (as an alternative, or in addition, to IFC loan)</t>
  </si>
  <si>
    <t xml:space="preserve">Disbursed (USD M) </t>
  </si>
  <si>
    <t>Target (USD M)</t>
  </si>
  <si>
    <t>Type of finance</t>
  </si>
  <si>
    <t>Country of origin</t>
  </si>
  <si>
    <t>Name of actor</t>
  </si>
  <si>
    <t>Type of actor</t>
  </si>
  <si>
    <t>Name of institution</t>
  </si>
  <si>
    <t>Type of instiution</t>
  </si>
  <si>
    <t>Intervention location</t>
  </si>
  <si>
    <t>Intervention region</t>
  </si>
  <si>
    <t>Sector / Technology</t>
  </si>
  <si>
    <t>Mitigation / Adaptation</t>
  </si>
  <si>
    <t xml:space="preserve"> Project number </t>
  </si>
  <si>
    <t>Fund</t>
  </si>
  <si>
    <t xml:space="preserve"> Private Climate Finance Support</t>
  </si>
  <si>
    <t xml:space="preserve"> Public Climate Finance Support</t>
  </si>
  <si>
    <t>* PD can be public or private</t>
  </si>
  <si>
    <t>Project / Programme title</t>
  </si>
  <si>
    <t>Date of approval</t>
  </si>
  <si>
    <t>Date of data collection</t>
  </si>
  <si>
    <t>Implementing Agency</t>
  </si>
  <si>
    <t>Type of intermediary</t>
  </si>
  <si>
    <t>Sub-type of intermediary</t>
  </si>
  <si>
    <t>Name of intermediary</t>
  </si>
  <si>
    <t>Country of ownership (intermediary)</t>
  </si>
  <si>
    <t>Type of end recipient</t>
  </si>
  <si>
    <t>*Sub-type of end recipient</t>
  </si>
  <si>
    <t>Name of End Recipient</t>
  </si>
  <si>
    <t>Country of ownerhsip (end recipient)</t>
  </si>
  <si>
    <t>Total initiative cost (or target size) (USD M)</t>
  </si>
  <si>
    <t>PbCFS Target (USD M)</t>
  </si>
  <si>
    <t>PrCFS Target (USD M)</t>
  </si>
  <si>
    <t>REFERENCES</t>
  </si>
  <si>
    <t>CTF.1</t>
  </si>
  <si>
    <t>Concentrated Solar Power Project (cSPP)</t>
  </si>
  <si>
    <t>CTF Sept-12</t>
  </si>
  <si>
    <t>Public</t>
  </si>
  <si>
    <t>Corporation de Fomento de la Produccion</t>
  </si>
  <si>
    <t>Private</t>
  </si>
  <si>
    <r>
      <t xml:space="preserve"> </t>
    </r>
    <r>
      <rPr>
        <u/>
        <sz val="12"/>
        <color theme="1"/>
        <rFont val="Calibri"/>
        <family val="2"/>
        <scheme val="minor"/>
      </rPr>
      <t>Project document</t>
    </r>
    <r>
      <rPr>
        <sz val="12"/>
        <color theme="1"/>
        <rFont val="Calibri"/>
        <family val="2"/>
        <scheme val="minor"/>
      </rPr>
      <t>, available at http://www.climateinvestmentfunds.org/cif/sites/climateinvestmentfunds.org/files/Approval_by_mail_CTF_funding_for_Chile_Concentrated_Solar_Power_Project_PID.pdf</t>
    </r>
  </si>
  <si>
    <t>CTF.2</t>
  </si>
  <si>
    <t xml:space="preserve">Chile Geothermal Risk Mitigation Program </t>
  </si>
  <si>
    <t>CTF Mar-2014</t>
  </si>
  <si>
    <t>30 March 2014</t>
  </si>
  <si>
    <t>https://www.climateinvestmentfunds.org/cif/sites/climateinvestmentfunds.org/files/MiRiG%20public.pdf</t>
  </si>
  <si>
    <t>CTF.3</t>
  </si>
  <si>
    <t xml:space="preserve"> Bancolombia Green Guarantee Mechanism </t>
  </si>
  <si>
    <t>CTF Dec-10
IFC May-11
IDB Jun-11</t>
  </si>
  <si>
    <t>25 March 2014</t>
  </si>
  <si>
    <t>IFC / IDB</t>
  </si>
  <si>
    <t xml:space="preserve"> CTF, 1st Round of Monitoring and Reporting on Results 2013, CTF/TFC.12/Inf.2, 21 October 2013, available at https://www.climateinvestmentfunds.org/cif/sites/climateinvestmentfunds.org/files/CTF_TFC.12.Inf_.2_First_round_of_monitoring_and_reporting_on_results.pdf
Amendments to the Program April 2013, available at https://www.climateinvestmentfunds.org/cif/sites/climateinvestmentfunds.org/files/CTF_TFC.11_18_Proposed_Amendments_to_the_Colombia_Sustainable_Energy_Finance_Program.pdf
IFC Project portal, http://ifcext.ifc.org/ifcext/spiwebsite1.nsf/2bc34f011b50ff6e85256a550073ff1c/71780b5253ada2d38525787800691328?opendocument
 IDB Project portal,  http://www.IDB.org/en/projects/project-description-title,1303.html?id=CO-L1104
- http://www.drustvo-termicara.com/resources/files/12eab5b.pdf
</t>
  </si>
  <si>
    <t>CTF.4</t>
  </si>
  <si>
    <t>Strategic Public Transportation Systems Program (SPTSP)</t>
  </si>
  <si>
    <t>CTF Aug-11
IDB Sep-11</t>
  </si>
  <si>
    <t>https://www.climateinvestmentfunds.org/cif/sites/climateinvestmentfunds.org/files/Private_Funing_in_Public-led_Programs_of_the_CTF_Early_Experience_0.pdff
CTF, 1st Round of Monitoring and Reporting on Results 2013, CTF/TFC.12/Inf.2, 21 October 2013, available at https://www.climateinvestmentfunds.org/cif/sites/climateinvestmentfunds.org/files/CTF_TFC.12.Inf_.2_First_round_of_monitoring_and_reporting_on_results.pdf
http://www.IDB.org/en/news/news-releases/2011-09-15/public-transportation-in-colombia,9542.html
- http://www.climateinvestmentfunds.org/cif/sites/climateinvestmentfunds.org/files/Approval_of_CTF_funding_for_Strategic_Public_Transportation_Systems_Program_for_Colombia(IDB).pdf</t>
  </si>
  <si>
    <t>CTF.5</t>
  </si>
  <si>
    <t>Energy efficiency financing Program for the Services Sector</t>
  </si>
  <si>
    <t>CTF Jun-13
IDB Sep-13</t>
  </si>
  <si>
    <t>03 March  2014</t>
  </si>
  <si>
    <t>Bancoldex</t>
  </si>
  <si>
    <t>Eligible hotels, clinics and hospitals will recieve loans for EE projects (name N/A)</t>
  </si>
  <si>
    <t>- CIF Annual Report Feb 2014, available at https://www.climateinvestmentfunds.org/cif/sites/climateinvestmentfunds.org/files/cif-AR2013-ALL-Final-feb14.pdf
- https://www.climateinvestmentfunds.org/cif/sites/climateinvestmentfunds.org/files/Approval_by_Mail_Colombia_Energy_Efficiency_Financing_Program_for_the_Services_Sector_(IDB)_Project_Document.PDF
- https://www.climateinvestmentfunds.org/cif/sites/climateinvestmentfunds.org/files/Approval_of_CTF_funding_of_the_Energy_Efficiency_Financing_Program_for_the_Services_Sector_in_Colombia_by_IDB.pdf
- http://www.iadb.org/en/projects/project-description-title,1303.html?id=CO-L1124</t>
  </si>
  <si>
    <t>CTF.6</t>
  </si>
  <si>
    <t>Technological Transformation Program for Bogota’s Integrated Public Transportation System</t>
  </si>
  <si>
    <t>CTF Jul-13
IDB Oct-13</t>
  </si>
  <si>
    <t>25 March  2014</t>
  </si>
  <si>
    <t xml:space="preserve">Concessionare firms purchsing clean technology buses (names N/A) </t>
  </si>
  <si>
    <t xml:space="preserve">- CIF Annual Report Feb 2014, available at https://www.climateinvestmentfunds.org/cif/sites/climateinvestmentfunds.org/files/cif-AR2013-ALL-Final-feb14.pdf
- Project proposal, available at https://www.climateinvestmentfunds.org/cif/sites/climateinvestmentfunds.org/files/Approval_by_Mail_Colombia_Technological_Transformation_Program_for_Bogota_Integrated_Public_Transport_System_IDB_project_proposal.pdf
- Loan Proposal, available at http://idbdocs.IDB.org/wsdocs/getdocument.aspx?docnum=38049373
</t>
  </si>
  <si>
    <t>CTF.7</t>
  </si>
  <si>
    <t>Wind Power Development Project (Transmission)</t>
  </si>
  <si>
    <t xml:space="preserve">CTF May-10
IBRD Jun-10 </t>
  </si>
  <si>
    <t>Government of Egypt</t>
  </si>
  <si>
    <t>Egyptian Electricity Transmission Company</t>
  </si>
  <si>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Project document</t>
    </r>
    <r>
      <rPr>
        <sz val="12"/>
        <color theme="1"/>
        <rFont val="Calibri"/>
        <family val="2"/>
        <scheme val="minor"/>
      </rPr>
      <t>, available at https://www.climateinvestmentfunds.org/cif/sites/climateinvestmentfunds.org/files/Wind_Power_Development_IBRD_PAD.pdf
- http://ec.europa.eu/europeaid/what/energy/sustainable/el_zayt_en.htm</t>
    </r>
  </si>
  <si>
    <t>CTF.8</t>
  </si>
  <si>
    <t xml:space="preserve">Morocco Ouarzazate I CSP </t>
  </si>
  <si>
    <t xml:space="preserve">CTF Jun-11
AfDB May-12
IBRD Nov-11 </t>
  </si>
  <si>
    <t>IBRD / AfDB</t>
  </si>
  <si>
    <t>Morocco Agency for Solar Energy</t>
  </si>
  <si>
    <t>ACWA Power Ouarzazate</t>
  </si>
  <si>
    <r>
      <t xml:space="preserve">-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San Giorgio Group Case Study: Ouarzazate I CSP, August 2012</t>
    </r>
    <r>
      <rPr>
        <sz val="12"/>
        <color theme="1"/>
        <rFont val="Calibri"/>
        <family val="2"/>
        <scheme val="minor"/>
      </rPr>
      <t>, available at http://climatepolicyinitiative.org/wp-content/uploads/2012/08/Ouarzazate-I-CSP.pdf
- http://www.acwapower.com/project/14/acwa-power-ouarzazate.html
- http://ifcext.ifc.org/ifcext/spiwebsite1.nsf/651aeb16abd09c1f8525797d006976ba/24518ca59a2579dc85257c3000566ee5?opendocument
http://css.escwa.org.lb/edgd/2148/p1.pdf</t>
    </r>
  </si>
  <si>
    <t>CTF.9</t>
  </si>
  <si>
    <t>CTF.10</t>
  </si>
  <si>
    <t>Private Sector Geothermal Program</t>
  </si>
  <si>
    <t>CTF Oct-13</t>
  </si>
  <si>
    <t>25 February 2014</t>
  </si>
  <si>
    <t>PD and SOE</t>
  </si>
  <si>
    <r>
      <t xml:space="preserve">- </t>
    </r>
    <r>
      <rPr>
        <u/>
        <sz val="12"/>
        <color theme="1"/>
        <rFont val="Calibri"/>
        <family val="2"/>
        <scheme val="minor"/>
      </rPr>
      <t>CIF Annual Report Feb 2014</t>
    </r>
    <r>
      <rPr>
        <sz val="12"/>
        <color theme="1"/>
        <rFont val="Calibri"/>
        <family val="2"/>
        <scheme val="minor"/>
      </rPr>
      <t>, available at https://www.climateinvestmentfunds.org/cif/sites/climateinvestmentfunds.org/files/cif-AR2013-ALL-Final-feb14.pdf
https://www.climateinvestmentfunds.org/cif/sites/climateinvestmentfunds.org/files/2013.09.16%20CTF%20Indo%20Geo%20program%20PUBLIC.pdf
https://www.climateinvestmentfunds.org/cif/sites/climateinvestmentfunds.org/files/2013.09.16%20CTF%20Indonesia%20Geo%20Proposal%20Cover%20sheet.pdf</t>
    </r>
  </si>
  <si>
    <t>CTF.11</t>
  </si>
  <si>
    <t>Renewable Energy Mini-grids and Distributed Power Generation</t>
  </si>
  <si>
    <t>CTF Mar-13</t>
  </si>
  <si>
    <t>https://www.climateinvestmentfunds.org/cif/sites/climateinvestmentfunds.org/files/20140306%20REG%20Mini-grids%20CTF%20Proposal%20PUBLIC.pdf</t>
  </si>
  <si>
    <t>CTF.12</t>
  </si>
  <si>
    <t xml:space="preserve">District Heating Modernization Framework </t>
  </si>
  <si>
    <t>CTF Jan-11
EBRD Mar-11</t>
  </si>
  <si>
    <t>26 February 2014</t>
  </si>
  <si>
    <t>CAEPCO and Aktau city municipal company</t>
  </si>
  <si>
    <t>https://www.climateinvestmentfunds.org/cif/sites/climateinvestmentfunds.org/files/CTF_TFC.11_5_Update_of_CTF_Investment_Plan_for_Kazakhstan.pdf</t>
  </si>
  <si>
    <t>CTF.13</t>
  </si>
  <si>
    <t>Renewable Energy III-Kazakhstan Renewable Energy Finance Facility (KAZREFF)</t>
  </si>
  <si>
    <t>CTF Oct-12</t>
  </si>
  <si>
    <t>CTF.14</t>
  </si>
  <si>
    <t>Renewable Energy II-Kazakh Railways Sustainable Energy Program</t>
  </si>
  <si>
    <t>CTF Nov-11
EBRD Nov-13</t>
  </si>
  <si>
    <t>26 March  2014</t>
  </si>
  <si>
    <t>Kazakhstan Temir Zholy</t>
  </si>
  <si>
    <r>
      <t xml:space="preserve">- </t>
    </r>
    <r>
      <rPr>
        <u/>
        <sz val="12"/>
        <color theme="1"/>
        <rFont val="Calibri"/>
        <family val="2"/>
        <scheme val="minor"/>
      </rPr>
      <t>CIF Annual Report Feb 201</t>
    </r>
    <r>
      <rPr>
        <sz val="12"/>
        <color theme="1"/>
        <rFont val="Calibri"/>
        <family val="2"/>
        <scheme val="minor"/>
      </rPr>
      <t>4, available at https://www.climateinvestmentfunds.org/cif/sites/climateinvestmentfunds.org/files/cif-AR2013-ALL-Final-feb14.pdf
-</t>
    </r>
    <r>
      <rPr>
        <u/>
        <sz val="12"/>
        <color theme="1"/>
        <rFont val="Calibri"/>
        <family val="2"/>
        <scheme val="minor"/>
      </rPr>
      <t xml:space="preserve"> Revised Investment Plan</t>
    </r>
    <r>
      <rPr>
        <sz val="12"/>
        <color theme="1"/>
        <rFont val="Calibri"/>
        <family val="2"/>
        <scheme val="minor"/>
      </rPr>
      <t>, available at https://www.climateinvestmentfunds.org/cif/sites/climateinvestmentfunds.org/files/CTF_TFC.11_5_Update_of_CTF_Investment_Plan_for_Kazakhstan.pdf</t>
    </r>
  </si>
  <si>
    <t>CTF.15</t>
  </si>
  <si>
    <t xml:space="preserve">Renewable Energy I-Waste Management Framework </t>
  </si>
  <si>
    <t>CTF Jun-11
EBRD Dec-12</t>
  </si>
  <si>
    <r>
      <t xml:space="preserve">- </t>
    </r>
    <r>
      <rPr>
        <u/>
        <sz val="12"/>
        <color theme="1"/>
        <rFont val="Calibri"/>
        <family val="2"/>
        <scheme val="minor"/>
      </rPr>
      <t>CIF Annual Report Feb 201</t>
    </r>
    <r>
      <rPr>
        <sz val="12"/>
        <color theme="1"/>
        <rFont val="Calibri"/>
        <family val="2"/>
        <scheme val="minor"/>
      </rPr>
      <t xml:space="preserve">4, available at https://www.climateinvestmentfunds.org/cif/sites/climateinvestmentfunds.org/files/cif-AR2013-ALL-Final-feb14.pdf
-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Revised Investment Pla</t>
    </r>
    <r>
      <rPr>
        <sz val="12"/>
        <color theme="1"/>
        <rFont val="Calibri"/>
        <family val="2"/>
        <scheme val="minor"/>
      </rPr>
      <t>n, available at https://www.climateinvestmentfunds.org/cif/sites/climateinvestmentfunds.org/files/CTF_TFC.11_5_Update_of_CTF_Investment_Plan_for_Kazakhstan.pdf</t>
    </r>
  </si>
  <si>
    <t>CTF.16</t>
  </si>
  <si>
    <t xml:space="preserve">Geothermal Financing and Risk Transfer Facility </t>
  </si>
  <si>
    <t>CTF Mar-14</t>
  </si>
  <si>
    <t>https://www.climateinvestmentfunds.org/cif/sites/climateinvestmentfunds.org/files/Mexico%20Geothermal%20Risk%20Mitigation%20Facility%20-%20public.pdf</t>
  </si>
  <si>
    <t>CTF.17</t>
  </si>
  <si>
    <t xml:space="preserve">ECOCASA Program-Energy Efficiency Program Part II </t>
  </si>
  <si>
    <t>CTF Aug-12
IDB Dec-12</t>
  </si>
  <si>
    <t>Sociedad Hipotecaria Federal</t>
  </si>
  <si>
    <r>
      <rPr>
        <sz val="12"/>
        <color theme="1"/>
        <rFont val="Calibri"/>
        <family val="2"/>
        <scheme val="minor"/>
      </rPr>
      <t xml:space="preserve">-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Approval letter</t>
    </r>
    <r>
      <rPr>
        <sz val="12"/>
        <color theme="1"/>
        <rFont val="Calibri"/>
        <family val="2"/>
        <scheme val="minor"/>
      </rPr>
      <t>, available at http://www.climateinvestmentfunds.org/cif/sites/climateinvestmentfunds.org/files/Approval_by_mail_CTF_IDB_Ecocasa_Program_Mexico_Energy_Efficiency_Program_Part%20II_IDB_Project_ID_XCTFMX053A_proposed_decision.pdf
-</t>
    </r>
    <r>
      <rPr>
        <u/>
        <sz val="12"/>
        <color theme="1"/>
        <rFont val="Calibri"/>
        <family val="2"/>
        <scheme val="minor"/>
      </rPr>
      <t xml:space="preserve"> Program document</t>
    </r>
    <r>
      <rPr>
        <sz val="12"/>
        <color theme="1"/>
        <rFont val="Calibri"/>
        <family val="2"/>
        <scheme val="minor"/>
      </rPr>
      <t>, available at http://www.climateinvestmentfunds.org/cif/sites/climateinvestmentfunds.org/files/PID_Mexico%20ECOCASA%20Program.pdf</t>
    </r>
  </si>
  <si>
    <t>CTF.18</t>
  </si>
  <si>
    <t xml:space="preserve">Efficient Lighting and Appliance Project </t>
  </si>
  <si>
    <t xml:space="preserve">CTF Sep-10
IBRD Nov-10 </t>
  </si>
  <si>
    <r>
      <rPr>
        <sz val="12"/>
        <color theme="1"/>
        <rFont val="Calibri"/>
        <family val="2"/>
        <scheme val="minor"/>
      </rPr>
      <t xml:space="preserve">-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Project document</t>
    </r>
    <r>
      <rPr>
        <sz val="12"/>
        <color theme="1"/>
        <rFont val="Calibri"/>
        <family val="2"/>
        <scheme val="minor"/>
      </rPr>
      <t>, available at http://www.climateinvestmentfunds.org/cifnet/sites/default/files/Mexico%20Efficient%20Lighting%20and%20Appliances%20Project%20-%20Approved.pdf</t>
    </r>
  </si>
  <si>
    <t>CTF.19</t>
  </si>
  <si>
    <t>Mexico Renewable Energy 
Program, Proposal III</t>
  </si>
  <si>
    <t>CTF Oct-11
IDB Nov-11</t>
  </si>
  <si>
    <t>- CTF, 1st Round of Monitoring and Reporting on Results 2013, CTF/TFC.12/Inf.2, 21 October 2013, available at https://www.climateinvestmentfunds.org/cif/sites/climateinvestmentfunds.org/files/CTF_TFC.12.Inf_.2_First_round_of_monitoring_and_reporting_on_results.pdf
- Project document, available at https://www.climateinvestmentfunds.org/cif/sites/climateinvestmentfunds.org/files/Mexico%20Renewable%20Energy%20Program-Proposal%20III-final%20r2.pdf
- REEF loan proposal, available at http://idbdocs.iadb.org/wsdocs/getdocument.aspx?docnum=36495606</t>
  </si>
  <si>
    <t>CTF.20</t>
  </si>
  <si>
    <t xml:space="preserve">Public-Private Sector Renewable Energy Program </t>
  </si>
  <si>
    <t xml:space="preserve">CTF Nov-09
IDB Jun-10 </t>
  </si>
  <si>
    <t xml:space="preserve">Includes Acciona </t>
  </si>
  <si>
    <t xml:space="preserve"> Includes Spain</t>
  </si>
  <si>
    <t>- CTF, 1st Round of Monitoring and Reporting on Results 2013, CTF/TFC.12/Inf.2, 21 October 2013, available at https://www.climateinvestmentfunds.org/cif/sites/climateinvestmentfunds.org/files/CTF_TFC.12.Inf_.2_First_round_of_monitoring_and_reporting_on_results.pdf
- Project document, available at http://idbdocs.iadb.org/wsdocs/getdocument.aspx?docnum=2227565</t>
  </si>
  <si>
    <t>CTF.21</t>
  </si>
  <si>
    <t xml:space="preserve">Private Sector Wind Development (La Ventosa) </t>
  </si>
  <si>
    <t>CTF May-09
IFC Jul-10</t>
  </si>
  <si>
    <t xml:space="preserve">Electrica del Valle de Mexico (EdF's subsidiary) </t>
  </si>
  <si>
    <r>
      <t xml:space="preserve">- </t>
    </r>
    <r>
      <rPr>
        <u/>
        <sz val="12"/>
        <color theme="1"/>
        <rFont val="Calibri"/>
        <family val="2"/>
        <scheme val="minor"/>
      </rPr>
      <t>CIF Annual Report Feb 201</t>
    </r>
    <r>
      <rPr>
        <sz val="12"/>
        <color theme="1"/>
        <rFont val="Calibri"/>
        <family val="2"/>
        <scheme val="minor"/>
      </rPr>
      <t xml:space="preserve">4, available at https://www.climateinvestmentfunds.org/cif/sites/climateinvestmentfunds.org/files/cif-AR2013-ALL-Final-feb14.pdf
-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http://climatemarkets.org/wp-content/uploads/2012/10/LaMataLaVentosaFactsheet.pdf
- </t>
    </r>
    <r>
      <rPr>
        <u/>
        <sz val="12"/>
        <color theme="1"/>
        <rFont val="Calibri"/>
        <family val="2"/>
        <scheme val="minor"/>
      </rPr>
      <t>Project document</t>
    </r>
    <r>
      <rPr>
        <sz val="12"/>
        <color theme="1"/>
        <rFont val="Calibri"/>
        <family val="2"/>
        <scheme val="minor"/>
      </rPr>
      <t>, available at http://www.climateinvestmentfunds.org/cif/sites/climateinvestmentfunds.org/files/Current_Information_Ducument_Mexico_Private_Sector_Wind.pdf</t>
    </r>
  </si>
  <si>
    <t>CTF.22</t>
  </si>
  <si>
    <t xml:space="preserve">Urban Transport Transformation Project </t>
  </si>
  <si>
    <t>CTF Oct-09
IBRD Mar-10</t>
  </si>
  <si>
    <t>BRANOBRAS</t>
  </si>
  <si>
    <r>
      <t xml:space="preserve">- </t>
    </r>
    <r>
      <rPr>
        <u/>
        <sz val="12"/>
        <color theme="1"/>
        <rFont val="Calibri"/>
        <family val="2"/>
        <scheme val="minor"/>
      </rPr>
      <t>CTF, 1st Round of Monitoring and Reporting on Results 2013</t>
    </r>
    <r>
      <rPr>
        <sz val="12"/>
        <color theme="1"/>
        <rFont val="Calibri"/>
        <family val="2"/>
        <scheme val="minor"/>
      </rPr>
      <t>, CTF/TFC.12/Inf.2, 21 October 2013, available at https://www.climateinvestmentfunds.org/cif/sites/climateinvestmentfunds.org/files/CTF_TFC.12.Inf_.2_First_round_of_monitoring_and_reporting_on_results.pdf
- http://web.worldbank.org/WBSITE/EXTERNAL/TOPICS/EXTTRANSPORT/EXTURBANTRANSPORT/0,,contentMDK:22626864~menuPK:341455~pagePK:148956~piPK:216618~theSitePK:341449,00.html
https://www.climateinvestmentfunds.org/cif/sites/climateinvestmentfunds.org/files/Urban_Transport_Transformation_IBRD_PAD.pdf</t>
    </r>
  </si>
  <si>
    <t>CTF.23</t>
  </si>
  <si>
    <t xml:space="preserve">Mexico Energy Efficiency Program, Part I </t>
  </si>
  <si>
    <t>CTF May-11</t>
  </si>
  <si>
    <t>3 March 2014</t>
  </si>
  <si>
    <t>Project document, available at http://www.climateinvestmentfunds.org/cif/sites/climateinvestmentfunds.org/files/Mexico%20CTF-IDB%20Group%20Energy%20Efficiency%20Program.pdf</t>
  </si>
  <si>
    <t>CTF.24</t>
  </si>
  <si>
    <t xml:space="preserve">One Wind Energy Plan </t>
  </si>
  <si>
    <t xml:space="preserve">CTF Oct-11
AfDB Jun-12 </t>
  </si>
  <si>
    <t>Office National de l'Electricité</t>
  </si>
  <si>
    <r>
      <t xml:space="preserve">- </t>
    </r>
    <r>
      <rPr>
        <u/>
        <sz val="12"/>
        <color theme="1"/>
        <rFont val="Calibri"/>
        <family val="2"/>
        <scheme val="minor"/>
      </rPr>
      <t>CTF Approval</t>
    </r>
    <r>
      <rPr>
        <sz val="12"/>
        <color theme="1"/>
        <rFont val="Calibri"/>
        <family val="2"/>
        <scheme val="minor"/>
      </rPr>
      <t xml:space="preserve">, available at http://www.climateinvestmentfunds.org/cif/sites/climateinvestmentfunds.org/files/Revised_CTF_Investment_Plan_and_project_document_entitled_Morocco_One_Wind_Energy_Plan_0.pdf
-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CIF 'Private Funding in Public-led Programmes of the CTF' 2013</t>
    </r>
    <r>
      <rPr>
        <sz val="12"/>
        <color theme="1"/>
        <rFont val="Calibri"/>
        <family val="2"/>
        <scheme val="minor"/>
      </rPr>
      <t xml:space="preserve">, available at https://www.climateinvestmentfunds.org/cif/sites/climateinvestmentfunds.org/files/Private_Funing_in_Public-led_Programs_of_the_CTF_Early_Experience_0.pdf
- </t>
    </r>
    <r>
      <rPr>
        <u/>
        <sz val="12"/>
        <color theme="1"/>
        <rFont val="Calibri"/>
        <family val="2"/>
        <scheme val="minor"/>
      </rPr>
      <t>Appraisal document</t>
    </r>
    <r>
      <rPr>
        <sz val="12"/>
        <color theme="1"/>
        <rFont val="Calibri"/>
        <family val="2"/>
        <scheme val="minor"/>
      </rPr>
      <t>, available at http://www.climateinvestmentfunds.org/cif/sites/climateinvestmentfunds.org/files/Morocco_One_Wind_Energy_Plan_appraisal_document.pdf</t>
    </r>
  </si>
  <si>
    <t>CTF.25</t>
  </si>
  <si>
    <t>Philippines Renewable Energy Development Project</t>
  </si>
  <si>
    <t>CTF Aug-13</t>
  </si>
  <si>
    <t>27 February 2014</t>
  </si>
  <si>
    <t>Letter of approval of funding, available at https://www.climateinvestmentfunds.org/cif/sites/climateinvestmentfunds.org/files/Approval_of_funding_for_the_Renewable_Energy_Development_PHRED_Project_in_the_Philippines%20_IBRD.pdf
- Project document, available at https://www.climateinvestmentfunds.org/cif/sites/climateinvestmentfunds.org/files/Projecct_Document.pdf</t>
  </si>
  <si>
    <t>Philippines National Bank</t>
  </si>
  <si>
    <t>CTF.26</t>
  </si>
  <si>
    <t>Sustainable Energy Finance Program</t>
  </si>
  <si>
    <t>CTF Feb-11</t>
  </si>
  <si>
    <t>Bank of the Philippine Islands</t>
  </si>
  <si>
    <t>Project proposal, available at http://www.climateinvestmentfunds.org/cifnet/sites/default/files/Philippines%20Sustainable%20Energy%20Finance%20Program%20-%20Approved.pdf
https://unfccc.int/files/cooperation_support/financial_mechanism/long-term_finance/application/pdf/how_ifc_mobilizes_long-term_finance_for_mitigation_in_s.e._asia.pdf
http://www.ifc.org/wps/wcm/connect/industry_ext_content/ifc_external_corporate_site/industries/financial+markets/news/ifc+philippines+sustainable+energy+finance+program+wins+un+award+for+climate-change+innovations</t>
  </si>
  <si>
    <t>BDO Unibank Inc</t>
  </si>
  <si>
    <t>China Banking Corp.</t>
  </si>
  <si>
    <t>BPI Globe BanKO Inc.</t>
  </si>
  <si>
    <t>30 April 2014</t>
  </si>
  <si>
    <t>Project document, available at https://www.climateinvestmentfunds.org/cif/sites/climateinvestmentfunds.org/files/20140306%20REG%20Mini-grids%20CTF%20Proposal%20PUBLIC.pdf</t>
  </si>
  <si>
    <t>!Ka Xu Solar One (100 MW) parabolic trough plant project</t>
  </si>
  <si>
    <t>IFC Jun-2012</t>
  </si>
  <si>
    <t xml:space="preserve">KaXu CSP South Africa (Pty) Ltd </t>
  </si>
  <si>
    <t>http://www.csp-world.com/news/20120430/00194/ifc-world-bank-disclose-summary-proposed-investment-abengoa-s-south-africa-csp
http://ifcext.ifc.org/ifcext/spiwebsite1.nsf/ProjectDisplay/SPI_DP31083
http://www.polity.org.za/article/northern-cape-solar-power-plant-secures-r28bn-of-funding-2013-10-29
http://www.csp-world.com/cspworldmap/kaxu-solar-one
http://ifcext.ifc.org/IFCExt/Pressroom/IFCPressRoom.nsf/0/5423D144CCE0745A42257AB40057227A</t>
  </si>
  <si>
    <t>Mercantile bank project</t>
  </si>
  <si>
    <t>IFC Jun-2011</t>
  </si>
  <si>
    <t>Portugal</t>
  </si>
  <si>
    <t>http://www.ifc.org/wps/wcm/connect/886715804d9df4e9ba7bbf48b49f4568/CTF+South+Africa.pdf?MOD=AJPERES
http://ifcext.ifc.org/ifcext/spiwebsite1.nsf/ProjectDisplay/SPI_DP29093</t>
  </si>
  <si>
    <t>!Khi Solar One (50 MW)  solar tower project</t>
  </si>
  <si>
    <t>!Khi CSP South Africa (Pty) Ltd</t>
  </si>
  <si>
    <t>"BMZ. BMZ takes action: 120 million euros for climate change mitigation in South Africa. December 7, 2012.
http://www.bmz.de/en/press/aktuelleMeldungen/2011/December/20111207_pm_230_suedafrika/index.html
CSP Today. South Africa can't wait to get started with its CSP build. August 3, 2012.
http://social.csptoday.com/emerging-markets/south-africa-cant-wait-get-started-its-csp-build
CSP World. IFC (World Bank) disclose the Summary of Proposed Investment for Abengoa’s South Africa CSP plants. April 30, 2012.
http://www.csp-world.com/news/20120430/00194/ifc-world-bank-disclose-summary-proposed-investment-abengoa-s-south-africa-csp
Abengoa. Abengoa awarded two CSP projects by South Africa’s Department of Energy. December 7, 2012.
http://www.abengoa.es/web/en/noticias_y_publicaciones/noticias/historico/2011/12_diciembre/solar_20111207.html
http://www.polity.org.za/article/northern-cape-solar-power-plant-secures-r28bn-of-funding-2013-10-29
http://ifcext.ifc.org/IFCExt/Pressroom/IFCPressRoom.nsf/0/5423D144CCE0745A42257AB40057227A</t>
  </si>
  <si>
    <t>ESKOM Renewables Support Project (Wind and CSP)</t>
  </si>
  <si>
    <t>CTF Nov-10
AfDB May-11 
IBRD May 11</t>
  </si>
  <si>
    <t>AfDB/IBRD</t>
  </si>
  <si>
    <t>ESKOM</t>
  </si>
  <si>
    <r>
      <rPr>
        <u/>
        <sz val="12"/>
        <rFont val="Calibri"/>
        <family val="2"/>
        <scheme val="minor"/>
      </rPr>
      <t>CTF, 1st Round of Monitoring and Reporting on Results 2013, CTF/TFC.12/Inf.2, 21 October 2013</t>
    </r>
    <r>
      <rPr>
        <sz val="12"/>
        <rFont val="Calibri"/>
        <family val="2"/>
        <scheme val="minor"/>
      </rPr>
      <t xml:space="preserve">, available at https://www.climateinvestmentfunds.org/cif/sites/climateinvestmentfunds.org/files/CTF_TFC.12.Inf_.2_First_round_of_monitoring_and_reporting_on_results.pdf
</t>
    </r>
  </si>
  <si>
    <t>Provincial Solar Power Project</t>
  </si>
  <si>
    <t>http://www.adb.org/sites/default/files/projdocs/2013/45923-014-tha-rrp.pdf
http://www.adb.org/news/briefs/thailand-provincial-solar-power-project-0
http://renewables.seenews.com/news/adb-extends-usd-26m-for-50-mw-thai-solar-park-322292
http://www.hooninside.com/news-detail.php?id=133348</t>
  </si>
  <si>
    <t>MUL EE Thailand Project</t>
  </si>
  <si>
    <t>IFC Sep-2011</t>
  </si>
  <si>
    <t>http://www.eesl.co.in/Website/Portals/0/NCSL_Presentations/International-ESCO_Neeraj-IFC.pdf
http://ifcext.ifc.org/ifcext/spiwebsite1.nsf/ProjectDisplay/SPI_DP28542
https://energypedia.info/images/1/18/Thailand_-_Sustainable_Energy_Finance_Program.pdf</t>
  </si>
  <si>
    <t>CTF.32</t>
  </si>
  <si>
    <t xml:space="preserve">Commercializing Sustainable Energy Finance Program (CSEF) </t>
  </si>
  <si>
    <t>CTF Sep-09
IFC May-10</t>
  </si>
  <si>
    <t>Leasing companies and other FI (Includes Finans Leasing a subsidiary of Finansbank A.S. from Turkey - othr names N/A)</t>
  </si>
  <si>
    <r>
      <t xml:space="preserve">- </t>
    </r>
    <r>
      <rPr>
        <u/>
        <sz val="12"/>
        <color theme="1"/>
        <rFont val="Calibri"/>
        <family val="2"/>
        <scheme val="minor"/>
      </rPr>
      <t>CIF Annual Report Feb 201</t>
    </r>
    <r>
      <rPr>
        <sz val="12"/>
        <color theme="1"/>
        <rFont val="Calibri"/>
        <family val="2"/>
        <scheme val="minor"/>
      </rPr>
      <t xml:space="preserve">4, available at https://www.climateinvestmentfunds.org/cif/sites/climateinvestmentfunds.org/files/cif-AR2013-ALL-Final-feb14.pdf
-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Project proposal</t>
    </r>
    <r>
      <rPr>
        <sz val="12"/>
        <color theme="1"/>
        <rFont val="Calibri"/>
        <family val="2"/>
        <scheme val="minor"/>
      </rPr>
      <t xml:space="preserve">, available at http://www.climateinvestmentfunds.org/cif/sites/climateinvestmentfunds.org/files/Turkey%20FI%20CTF%20Proposal%20082509%20public.pdf
- </t>
    </r>
    <r>
      <rPr>
        <u/>
        <sz val="12"/>
        <color theme="1"/>
        <rFont val="Calibri"/>
        <family val="2"/>
        <scheme val="minor"/>
      </rPr>
      <t>Impact Assessment</t>
    </r>
    <r>
      <rPr>
        <sz val="12"/>
        <color theme="1"/>
        <rFont val="Calibri"/>
        <family val="2"/>
        <scheme val="minor"/>
      </rPr>
      <t>, available at https://www.climateinvestmentfunds.org/cif/sites/climateinvestmentfunds.org/files/CTF_Impact_Assessment_Report_Final_130528.pdf
https://energypedia.info/images/f/f8/Turkey_-_Commercializing_Sustainable_Energy_Finance_Program.pdf
http://ifcext.ifc.org/ifcext/spiwebsite1.nsf/ProjectDisplay/SPI_DP29333</t>
    </r>
  </si>
  <si>
    <t>CTF.33</t>
  </si>
  <si>
    <t xml:space="preserve">Private Sector RE and EE Project </t>
  </si>
  <si>
    <t>CTF Mar-09
IBRD May-09</t>
  </si>
  <si>
    <t>TSKB and TKB</t>
  </si>
  <si>
    <r>
      <t xml:space="preserve">- </t>
    </r>
    <r>
      <rPr>
        <u/>
        <sz val="12"/>
        <color theme="1"/>
        <rFont val="Calibri"/>
        <family val="2"/>
        <scheme val="minor"/>
      </rPr>
      <t>CIF Annual Report Feb 201</t>
    </r>
    <r>
      <rPr>
        <sz val="12"/>
        <color theme="1"/>
        <rFont val="Calibri"/>
        <family val="2"/>
        <scheme val="minor"/>
      </rPr>
      <t xml:space="preserve">4, available at https://www.climateinvestmentfunds.org/cif/sites/climateinvestmentfunds.org/files/cif-AR2013-ALL-Final-feb14.pdf
- </t>
    </r>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Project proposal</t>
    </r>
    <r>
      <rPr>
        <sz val="12"/>
        <color theme="1"/>
        <rFont val="Calibri"/>
        <family val="2"/>
        <scheme val="minor"/>
      </rPr>
      <t>, available at http://www-wds.worldbank.org/external/default/WDSContentServer/WDSP/IB/2009/05/11/000333037_20090511030724/Rendered/PDF/468080PAD0P112101Official0Use0Only1.pdf
-</t>
    </r>
    <r>
      <rPr>
        <u/>
        <sz val="12"/>
        <color theme="1"/>
        <rFont val="Calibri"/>
        <family val="2"/>
        <scheme val="minor"/>
      </rPr>
      <t xml:space="preserve"> Impact Assessment</t>
    </r>
    <r>
      <rPr>
        <sz val="12"/>
        <color theme="1"/>
        <rFont val="Calibri"/>
        <family val="2"/>
        <scheme val="minor"/>
      </rPr>
      <t>, available at https://www.climateinvestmentfunds.org/cif/sites/climateinvestmentfunds.org/files/CTF_Impact_Assessment_Report_Final_130528.pdf</t>
    </r>
  </si>
  <si>
    <t>CTF.34</t>
  </si>
  <si>
    <t xml:space="preserve">Turkish Private Sector Sustainable Energy Financing Facility (TurSEFF) </t>
  </si>
  <si>
    <r>
      <t>CTF Jan-10
EBRD May-10</t>
    </r>
    <r>
      <rPr>
        <sz val="5"/>
        <color theme="1"/>
        <rFont val="Calibri"/>
        <family val="2"/>
        <scheme val="minor"/>
      </rPr>
      <t xml:space="preserve">
</t>
    </r>
    <r>
      <rPr>
        <sz val="12"/>
        <color theme="1"/>
        <rFont val="Calibri"/>
        <family val="2"/>
        <scheme val="minor"/>
      </rPr>
      <t xml:space="preserve">
CTF Sep-10
EBRD Jul-11</t>
    </r>
  </si>
  <si>
    <t>AkBank</t>
  </si>
  <si>
    <r>
      <rPr>
        <u/>
        <sz val="12"/>
        <color theme="1"/>
        <rFont val="Calibri"/>
        <family val="2"/>
        <scheme val="minor"/>
      </rPr>
      <t>CTF, 1st Round of Monitoring and Reporting on Results 2013</t>
    </r>
    <r>
      <rPr>
        <sz val="12"/>
        <color theme="1"/>
        <rFont val="Calibri"/>
        <family val="2"/>
        <scheme val="minor"/>
      </rPr>
      <t xml:space="preserve">, CTF/TFC.12/Inf.2, 21 October 2013, available at https://www.climateinvestmentfunds.org/cif/sites/climateinvestmentfunds.org/files/CTF_TFC.12.Inf_.2_First_round_of_monitoring_and_reporting_on_results.pdf
- </t>
    </r>
    <r>
      <rPr>
        <u/>
        <sz val="12"/>
        <color theme="1"/>
        <rFont val="Calibri"/>
        <family val="2"/>
        <scheme val="minor"/>
      </rPr>
      <t>Turseef case study</t>
    </r>
    <r>
      <rPr>
        <sz val="12"/>
        <color theme="1"/>
        <rFont val="Calibri"/>
        <family val="2"/>
        <scheme val="minor"/>
      </rPr>
      <t>, available at https://www.climateinvestmentfunds.org/cif/sites/climateinvestmentfunds.org/files/TURSEFF_Case_Study_Jan_2014.pdf</t>
    </r>
  </si>
  <si>
    <t>DenizBank</t>
  </si>
  <si>
    <t>Garanti Bank</t>
  </si>
  <si>
    <t xml:space="preserve"> IşBank</t>
  </si>
  <si>
    <t>VakifBank</t>
  </si>
  <si>
    <t>CTF.35</t>
  </si>
  <si>
    <t>Turkey Residential Energy Efficiency/TurSEFF II Credit Lines</t>
  </si>
  <si>
    <t>Three separate financing facilities to be set up: TurSEFF II - second phase of TurSeff with reduced concessionality to strive towards EE commercial sustainability; ResiSEFF - promoting EE in the residential, municipal and building sector; MuniSEFF - providing funding to local banks for the financing of municpal projects such as ESCOs, public building redfurbishment etc</t>
  </si>
  <si>
    <t>CTF May-13</t>
  </si>
  <si>
    <r>
      <t xml:space="preserve">https://www.climateinvestmentfunds.org/cif/sites/climateinvestmentfunds.org/files/Release_Second_Tranche_of_CTF_funding_for_Chile_India_Nigeria_and_Turkey.pdf
</t>
    </r>
    <r>
      <rPr>
        <u/>
        <sz val="12"/>
        <rFont val="Calibri"/>
        <family val="2"/>
        <scheme val="minor"/>
      </rPr>
      <t>EBRD project portal</t>
    </r>
    <r>
      <rPr>
        <sz val="12"/>
        <rFont val="Calibri"/>
        <family val="2"/>
        <scheme val="minor"/>
      </rPr>
      <t>, available at http://www.ebrd.com/pages/project/psd/2013/45195.shtml</t>
    </r>
  </si>
  <si>
    <t>CTF.36</t>
  </si>
  <si>
    <t>Renewable Energy Program</t>
  </si>
  <si>
    <r>
      <rPr>
        <u/>
        <sz val="12"/>
        <rFont val="Calibri"/>
        <family val="2"/>
        <scheme val="minor"/>
      </rPr>
      <t>CTF, 1st Round of Monitoring and Reporting on Results 2013, CTF/TFC.12/Inf.2, 21 October 2013,</t>
    </r>
    <r>
      <rPr>
        <sz val="12"/>
        <rFont val="Calibri"/>
        <family val="2"/>
        <scheme val="minor"/>
      </rPr>
      <t xml:space="preserve"> available at https://www.climateinvestmentfunds.org/cif/sites/climateinvestmentfunds.org/files/CTF_TFC.12.Inf_.2_First_round_of_monitoring_and_reporting_on_results.pdf
- </t>
    </r>
    <r>
      <rPr>
        <u/>
        <sz val="12"/>
        <rFont val="Calibri"/>
        <family val="2"/>
        <scheme val="minor"/>
      </rPr>
      <t>Project Proposal</t>
    </r>
    <r>
      <rPr>
        <sz val="12"/>
        <rFont val="Calibri"/>
        <family val="2"/>
        <scheme val="minor"/>
      </rPr>
      <t>, available at https://www.climateinvestmentfunds.org/cif/sites/climateinvestmentfunds.org/files/Approval_by_Mail_Ukraine_Renewable_Energy_Program_(EBRD_IFC)_Project_Document.pdf</t>
    </r>
  </si>
  <si>
    <t>CTF.37</t>
  </si>
  <si>
    <t xml:space="preserve">Renewable Energy II - Novoazovsk Wind Project </t>
  </si>
  <si>
    <t>CTF Mar-12
EBRD Oct-12</t>
  </si>
  <si>
    <t>TOV Vetryanoy Park Novoazovsky</t>
  </si>
  <si>
    <t>http://www.evwind.es/2011/11/06/ukraine-novoazovsky-wind-farm-to-boost-output/14533
http://www.ebrd.com/pages/news/press/2013/130913b.shtml
https://www.climateinvestmentfunds.org/cifnet/project/ukraine-novoazovsk-wind-project</t>
  </si>
  <si>
    <t>CTF.38</t>
  </si>
  <si>
    <t>Ivankiv Biomass</t>
  </si>
  <si>
    <t>30 March  2014</t>
  </si>
  <si>
    <t>Biogasenergo, a subsidiary of Ukraine’s EIG Engineering</t>
  </si>
  <si>
    <t>http://www.ebrd.com/english/pages/project/psd/2009/39850.shtml
http://www.uself.com.ua/index.php?id=16</t>
  </si>
  <si>
    <t>CTF.39</t>
  </si>
  <si>
    <t>Eco-Optima Wind Farm</t>
  </si>
  <si>
    <t>http://www.ebrd.com/english/pages/project/psd/2009/39850.shtml
https://www.climateinvestmentfunds.org/cif/sites/climateinvestmentfunds.org/files/uself_case_study.pdf</t>
  </si>
  <si>
    <t>CTF.40</t>
  </si>
  <si>
    <t>Porogi Solar Energy</t>
  </si>
  <si>
    <t>CTF.41</t>
  </si>
  <si>
    <t>Sunelectra Power</t>
  </si>
  <si>
    <t>CTF.42</t>
  </si>
  <si>
    <t>Gnatkov Solar Energy</t>
  </si>
  <si>
    <t>http://www.ebrd.com/english/pages/project/psd/2009/39850.shtml
https://www.climateinvestmentfunds.org/cif/sites/climateinvestmentfunds.org/files/uself_case_study.pdf
http://www.uself.com.ua/fileadmin/documents/Gnatkiv_NTS_04_Apr_2013-final.pdf</t>
  </si>
  <si>
    <t>CTF.43</t>
  </si>
  <si>
    <t>Ecoprod Biogas</t>
  </si>
  <si>
    <t xml:space="preserve">Part of CTF-EBRD USELF programme approved in 2009. </t>
  </si>
  <si>
    <t>CTF.44</t>
  </si>
  <si>
    <t>Visum Hydropower small hydro power plants</t>
  </si>
  <si>
    <t>http://www.ebrd.com/english/pages/project/psd/2009/39850.shtml</t>
  </si>
  <si>
    <t>Sustainable Energy Lending Facility Replenishment</t>
  </si>
  <si>
    <t>https://www.climateinvestmentfunds.org/cif/sites/climateinvestmentfunds.org/files/Approval_by_mail_CTF_Ukraine_USELF_proposed_decision.pdf</t>
  </si>
  <si>
    <t>Sacombank-SBL EE</t>
  </si>
  <si>
    <t>1 May 2014</t>
  </si>
  <si>
    <t>http://ifcext.ifc.org/ifcext/spiwebsite1.nsf/ProjectDisplay/SPI_DP30022</t>
  </si>
  <si>
    <t>GEF.1</t>
  </si>
  <si>
    <t>AfDB-PPP Public-Private Partnership Program</t>
  </si>
  <si>
    <t>GEF Jun-2012</t>
  </si>
  <si>
    <t>5 Mar-2014</t>
  </si>
  <si>
    <t>http://www.thegef.org/gef/sites/thegef.org/files/gef_prj_docs/GEFProjectDocuments/Climate%20Change/Regional%20-%20(4929)%20-%20AfDB-PPP%20Public-Private%20Partnership%20Platform/PFD%20AfDB%20PPP%20platform%20-%20FINAL_TO%20GEF-REV-04-09-2012.doc
http://www.thegef.org/gef/content/afdb-ppp-public-private-partnership-program</t>
  </si>
  <si>
    <t>GEF.2</t>
  </si>
  <si>
    <t xml:space="preserve">China Renewable Energy Scaling-Up Program (CRESP) Phase II </t>
  </si>
  <si>
    <t>GEF May 2011</t>
  </si>
  <si>
    <t xml:space="preserve">IBRD </t>
  </si>
  <si>
    <t>http://www.thegef.org/gef/project_detail?projID=4493
http://www.thegef.org/gef/sites/thegef.org/files/gef_prj_docs/GEFProjectDocuments/Climate%20Change/China%20-%20(4493)%20-%20China%20Renewable%20Energy%20Scaling-Up%20Program%20(CRESP)/GEF%20PIF%20CRESP%20II%20040511.doc</t>
  </si>
  <si>
    <t>GEF.3</t>
  </si>
  <si>
    <t>Green Energy Schemes for Low-Carbon City in Shanghai, China (Project Preparation Grant)</t>
  </si>
  <si>
    <t>http://www.thegef.org/gef/project_detail?projID=4488
http://www.thegef.org/gef/sites/thegef.org/files/gef_prj_docs/GEFProjectDocuments/Climate%20Change/China%20-%20(4488)%20-%20Green%20Energy%20Schemes%20for%20Low-Carbon%20City%20in%20Shangh/GEF%20PIF%20Shanghai%20English%20040311.doc</t>
  </si>
  <si>
    <t>GEF.4</t>
  </si>
  <si>
    <t xml:space="preserve">Hebei Energy Efficiency Improvement and Emission Reduction Project </t>
  </si>
  <si>
    <t>GEF Nov-2011</t>
  </si>
  <si>
    <t xml:space="preserve">ADB </t>
  </si>
  <si>
    <t>http://www.thegef.org/gef/project_detail?projID=4621
http://www.thegef.org/gef/sites/thegef.org/files/gef_prj_docs/GEFProjectDocuments/Climate%20Change/China%20-%20(4621)%20-%20Hebei%20Energy%20Efficiency%20Improvement%20and%20Emission%20R/1-ADB%20GEF%204621%20PRC%20Hebei%20EEER%20PIF%20Resubmission%2015-9-11%20final.pdf</t>
  </si>
  <si>
    <t>GEF.5</t>
  </si>
  <si>
    <t>Partial Risk Sharing Facility for Energy Efficiency</t>
  </si>
  <si>
    <t>6 Mar-2014</t>
  </si>
  <si>
    <t>Bureau of Energy Efficiency (India)</t>
  </si>
  <si>
    <t>http://www.thegef.org/gef/project_detail?projID=4918
http://www.thegef.org/gef/sites/thegef.org/files/gef_prj_docs/GEFProjectDocuments/Climate%20Change/India%20-%20(4918)%20-%20Partial%20Risk%20Sharing%20Facility%20for%20Energy%20Efficienc/EE%20PRSF%20PIF%20April%2013.pdf</t>
  </si>
  <si>
    <t>GEF.6</t>
  </si>
  <si>
    <t>Renewable Energy for Rural Livelihood (RERL)</t>
  </si>
  <si>
    <t>Alternative Energy Promotion Centre</t>
  </si>
  <si>
    <t>http://www.thegef.org/gef/project_detail?projID=4345
http://www.thegef.org/gef/sites/thegef.org/files/gef_prj_docs/GEFProjectDocuments/Climate%20Change/Nepal%20-%20(4345)%20-%20Renewable%20Energy%20for%20Rural%20Livelihood%20(RERL)/PIMS%204522%20NEP%20RERL%20PIF%20081211.pdf</t>
  </si>
  <si>
    <t>includes local microfinance inst.</t>
  </si>
  <si>
    <t>GEF.7</t>
  </si>
  <si>
    <t xml:space="preserve">Russia Energy Efficiency Financing (REEF) Project </t>
  </si>
  <si>
    <t>TA and investment in the demonstration of commercial lending for industrial EE; municipal-level EE Action Plans; and market development and replication.</t>
  </si>
  <si>
    <t>GEF Mar-2011</t>
  </si>
  <si>
    <t>http://www.thegef.org/gef/project_detail?projID=4427
http://www.thegef.org/gef/sites/thegef.org/files/gef_prj_docs/GEFProjectDocuments/Climate%20Change/Russian%20Federation%20-%20(4427)%20-%20Russia%20Energy%20Efficiency%20Financing%20(REEF)%20Project/2-24-2011%20ID%204427%20%20Russia%20EEF%20PIF%202-24.pdf</t>
  </si>
  <si>
    <t>GEF.8</t>
  </si>
  <si>
    <t>Small and Medium Enterprise Energy Efficiency Project</t>
  </si>
  <si>
    <t>Mainly SMEs (names N/A)</t>
  </si>
  <si>
    <t>http://www.thegef.org/gef/project_detail?projID=4957
http://www.thegef.org/gef/sites/thegef.org/files/gef_prj_docs/GEFProjectDocuments/Climate%20Change/Turkey%20-%20(4957)%20-%20Small%20and%20Medium%20Enterprise%20Energy%20Efficiency%20Proj/WB%20Tukey%20SME%20EE%20PIF%20Revised%20April%2026%202012.docx</t>
  </si>
  <si>
    <t>HalkBank</t>
  </si>
  <si>
    <t>ZiraatBank</t>
  </si>
  <si>
    <t>GEF.9</t>
  </si>
  <si>
    <t xml:space="preserve">SolarChill Development, Testing and Technology Transfer Outreach </t>
  </si>
  <si>
    <t xml:space="preserve">UNEP </t>
  </si>
  <si>
    <t>SolarChill and Palfridge</t>
  </si>
  <si>
    <t>http://www.thegef.org/gef/project_detail?projID=4682
http://www.thegef.org/gef/sites/thegef.org/files/gef_prj_docs/GEFProjectDocuments/Climate%20Change/Global%20-%20(4682)%20-%20SolarChill%20Development,%20Testing%20and%20Technology%20Tra/SolarChill%20PIF%20GEF_28092011.pdf</t>
  </si>
  <si>
    <t>GEF.10</t>
  </si>
  <si>
    <t>Stimulating Industrial Competitiveness Through Biomass-based, Grid-connected Electricity Generation</t>
  </si>
  <si>
    <t>GEF Feb-2012</t>
  </si>
  <si>
    <t>Trust fund or similar (name N/A)</t>
  </si>
  <si>
    <t>Corporacion Zona de Franca Industrial de Santiago and other local industries (names N/A)</t>
  </si>
  <si>
    <t>http://www.thegef.org/gef/project_detail?projID=4747
http://www.thegef.org/gef/sites/thegef.org/files/gef_prj_docs/GEFProjectDocuments/Climate%20Change/Dominican%20Republic%20-%20(4747)%20-%20Stimulating%20Industrial%20Competitiveness%20Through%20Bio/XXDOM11X01%20PIF_resubmission011112_final_v2.pdf</t>
  </si>
  <si>
    <t>GEF.11</t>
  </si>
  <si>
    <t>Sustainable Energy Initiative for Industries</t>
  </si>
  <si>
    <t>9 Mar-2014</t>
  </si>
  <si>
    <t>Investment platform scaling up SME RE investments through loans and guarantees (name N/A)</t>
  </si>
  <si>
    <t>Local SMEs (name N/A)</t>
  </si>
  <si>
    <t>http://www.thegef.org/gef/project_detail?projID=4753
http://www.thegef.org/gef/sites/thegef.org/files/gef_prj_docs/GEFProjectDocuments/Climate%20Change/Pakistan%20-%20(4753)%20-%20Sustainable%20Energy%20Initiative%20for%20Industries/01-09-2011%20ID4753%20rev%20PIF%20-.pdf</t>
  </si>
  <si>
    <t>GEF.12</t>
  </si>
  <si>
    <t>Organic Waste Streams for Industrial Renewable Energy Applications in India</t>
  </si>
  <si>
    <t>GEF April 2013</t>
  </si>
  <si>
    <t xml:space="preserve">GOV and NDB </t>
  </si>
  <si>
    <t>SMEs (name N/A)</t>
  </si>
  <si>
    <t>http://www.thegef.org/gef/project_detail?projID=5087
http://www.thegef.org/gef/sites/thegef.org/files/gef_prj_docs/GEFProjectDocuments/Climate%20Change/India%20-%20(5087)%20-%20Organic%20Waste%20Streams%20for%20Industrial%20Renewable%20Ene/2-1-13%20%20PIF%20Organic%20Industrial%20WTE%20Project%20GEF5%2019%20Sep%202012_revised%20agency%20fee%2031Jan2013.pdf</t>
  </si>
  <si>
    <t>GEF.13</t>
  </si>
  <si>
    <t xml:space="preserve">EBRD South Eastern Mediterranean EE/ ESCO Markets Platform (PROGRAM) </t>
  </si>
  <si>
    <t>N/A (may include ESCOs; SMEs and the public sector)</t>
  </si>
  <si>
    <t>http://www.thegef.org/gef/project_detail?projID=5143
http://www.thegef.org/gef/sites/thegef.org/files/gef_prj_docs/GEFProjectDocuments/Climate%20Change/Regional%20-%20(5143)%20-%20EBRD%20South%20Eastern%20Mediterranean%20EE/%20ESCO%20Markets/11-09-2012%20ID5143%20rev%20PFD.pdf</t>
  </si>
  <si>
    <t>GEF.14</t>
  </si>
  <si>
    <t>PPP-IDB Sustainable Caribbean Basin Private Equity Fund (PROGRAM)</t>
  </si>
  <si>
    <t>GEF Jun-2013</t>
  </si>
  <si>
    <t xml:space="preserve">Sustainable Caribbean Basin Private Equity Fund </t>
  </si>
  <si>
    <t>http://www.thegef.org/gef/project_detail?projID=5388
http://www.thegef.org/gef/sites/thegef.org/files/gef_prj_docs/GEFProjectDocuments/Multi%20Focal%20Area/Regional%20-%20(5388)%20-%20PPP-IDB%20Sustainable%20Caribbean%20Basin%20Private%20Equity/GEF-IDB%20Caribbean%20Private%20Equity%20Fund%20Program_BPPP_29April13.pdf</t>
  </si>
  <si>
    <t>GEF.15</t>
  </si>
  <si>
    <t xml:space="preserve">Development of Sustainable Renewable Energy Power Generation </t>
  </si>
  <si>
    <t>10 Mar-2014</t>
  </si>
  <si>
    <t xml:space="preserve">UNDP </t>
  </si>
  <si>
    <t>Users of solar lanterns (names N/A)</t>
  </si>
  <si>
    <t>http://www.thegef.org/gef/project_detail?projID=4459
- http://www.thegef.org/gef/sites/thegef.org/files/gef_prj_docs/GEFProjectDocuments/Climate%20Change/Bangladesh%20-%20(4459)%20-%20Development%20of%20Sustainable%20Renewable%20Energy%20Power/Final%20PIF.pdf</t>
  </si>
  <si>
    <t>Sustainable Development Energy Authority (Bangladesh)</t>
  </si>
  <si>
    <t>GEF.16</t>
  </si>
  <si>
    <t>Establish Measurement and Verification System for Energy Efficiency in China</t>
  </si>
  <si>
    <t xml:space="preserve">Ministry of Finance and NDRC Environmental Protection and Resource Conservation Department </t>
  </si>
  <si>
    <t>http://www.thegef.org/gef/project_detail?projID=4947
http://www.thegef.org/gef/sites/thegef.org/files/gef_prj_docs/GEFProjectDocuments/Climate%20Change/China%20-%20(4947)%20-%20Establish%20Measurement%20and%20Verification%20System%20for/PIF%20Final%2004-12-2012.doc</t>
  </si>
  <si>
    <t>GEF.17</t>
  </si>
  <si>
    <t xml:space="preserve">Lighting One Million Lives in Liberia </t>
  </si>
  <si>
    <t>http://www.thegef.org/gef/project_detail?projID=4336
http://www.thegef.org/gef/sites/thegef.org/files/gef_prj_docs/GEFProjectDocuments/Climate%20Change/Liberia%20-%20(4336)%20-%20Lighting%20One%20Million%20Lives%20in%20Liberia/Liberia%20-%20CC%20-%20GEF%20PIF%20-%20Lighting%20Liberia%20-9-14-2011-clean.pdf</t>
  </si>
  <si>
    <t>GEF.18</t>
  </si>
  <si>
    <t>Low-carbon and Efficient National Freight Logistics Initiative</t>
  </si>
  <si>
    <t>GEF Feb-2012
UNIDO Apr-2012</t>
  </si>
  <si>
    <t>Fiduciary mechanism (name and type N/A)</t>
  </si>
  <si>
    <t>http://www.thegef.org/gef/project_detail?projID=4603
http://www.thegef.org/gef/sites/thegef.org/files/gef_prj_docs/GEFProjectDocuments/Climate%20Change/Colombia%20-%20(4603)%20-%20Low-carbon%20and%20Efficient%20National%20Freight%20Logistic/01-09-2012%20ID4603%20rev%20pif.pdf</t>
  </si>
  <si>
    <t>GEF.19</t>
  </si>
  <si>
    <t>Promoting Industrial Energy Efficiency through Energy Management Standard, System Optimizaton and Technology Incubation</t>
  </si>
  <si>
    <t>http://www.thegef.org/gef/project_detail?projID=4893
http://www.thegef.org/gef/sites/thegef.org/files/gef_prj_docs/GEFProjectDocuments/Climate%20Change/India%20-%20(4893)%20-%20Promoting%20industrial%20energy%20efficiency%20through%20ene/India%20GEF-5%20PIF_10April2012%20_2_.pdf</t>
  </si>
  <si>
    <t xml:space="preserve">80 industrial plants assisted to implement and comply with the energy management standard (names N/A) </t>
  </si>
  <si>
    <t>GEF.20</t>
  </si>
  <si>
    <t>Promoting Investments in the Fight against Climate Change and Ecosystems Protection through Integrated Renewable Energy and Biomass Solutions for Productive Uses and Industrial Applications</t>
  </si>
  <si>
    <t>http://www.thegef.org/gef/project_detail?projID=4785
http://www.thegef.org/gef/sites/thegef.org/files/gef_prj_docs/GEFProjectDocuments/Climate%20Change/Cameroon%20-%20(4785)%20-%20Promoting%20Investments%20in%20the%20Fight%20against%20Climate/04-12-2012%20ID4785%20pif%20rev.pdf</t>
  </si>
  <si>
    <t>GEF.21</t>
  </si>
  <si>
    <t>Promoting Sustainable Bio-energy Production from Biomass</t>
  </si>
  <si>
    <t>TA and investment in the development, promotion and demonstration of bio-energy production and utilisation, the enhancement of the supporting policy and institutional framework, and capacity building for related individuals from policy makers to end users.</t>
  </si>
  <si>
    <t>http://www.thegef.org/gef/project_detail?projID=4344
http://www.thegef.org/gef/sites/thegef.org/files/gef_prj_docs/GEFProjectDocuments/Climate%20Change/Timor%20Leste%20-%20(4344)%20-%20Promoting%20Sustainable%20Bio-energy%20Production%20from%20B/1-5-2012%20%20ID4344%20%20%20b%20%20PIMS%204250%20Timor%20Leste%20Biomass%20PIF-050112.pdf</t>
  </si>
  <si>
    <t>GEF.22</t>
  </si>
  <si>
    <t>Promotion of Non-fired Brick (NFB) Production and Utilization</t>
  </si>
  <si>
    <t xml:space="preserve">Establishment of a Loan Guarantee Fund and support to existing structures such as the National Technology Innovation Fund </t>
  </si>
  <si>
    <t>http://www.thegef.org/gef/project_detail?projID=4801
http://www.thegef.org/gef/sites/thegef.org/files/gef_prj_docs/GEFProjectDocuments/Climate%20Change/Vietnam%20-%20(4801)%20-%20Promotion%20of%20Non-fired%20Brick%20(NFB)%20Production%20and/PIMS%204546%20VIE%20NFB%20PIF%20110412.pdf</t>
  </si>
  <si>
    <t>GEF.23</t>
  </si>
  <si>
    <t>Reducing Barriers to Accelerate the Development of Biomass Markets in Serbia</t>
  </si>
  <si>
    <t>TA for increasing the capability of local Municipalities and entrepreneurs to identify/prioritise/develop biomass investment opportunities in Serbia, including training, research and public awareness exercises. Development of policy and legislative support for biomass energy. Biomass Support Unit created to increase capacity of Municipalities/entrepreneurs to carry out biomass projects. Investment in four demonstration biomass projects.</t>
  </si>
  <si>
    <t>Operational Investment Grant Mechanism under the Biomass Support Unit of the Ministry of Environment and Spatial Planning</t>
  </si>
  <si>
    <t>http://www.thegef.org/gef/project_detail?projID=4517
http://www.thegef.org/gef/sites/thegef.org/files/gef_prj_docs/GEFProjectDocuments/Climate%20Change/Serbia%20-%20(4517)%20-%20Reducing%20Barriers%20to%20Accelerate%20the%20Development%20of/12-01-2011%20ID4517%20rev%20PIF.pdf</t>
  </si>
  <si>
    <t>GEF.24</t>
  </si>
  <si>
    <t xml:space="preserve">Small-scale Associated Gas Utilization </t>
  </si>
  <si>
    <t>GEF May-2011</t>
  </si>
  <si>
    <t>http://www.thegef.org/gef/project_detail?projID=4490
http://www.thegef.org/gef/sites/thegef.org/files/gef_prj_docs/GEFProjectDocuments/Climate%20Change/Nigeria%20-%20(4490)%20-%20Small-scale%20Associated%20Gas%20Utilization/04-07-2011%20ID4490%20PIF%20rev.pdf</t>
  </si>
  <si>
    <t>GEF.25</t>
  </si>
  <si>
    <t>Catalyzing Market Transformation for Industrial Energy Efficiency and Accelerate Investments in Best Available Practices and Technologies in the Former Yugoslav Republic of Macedonia</t>
  </si>
  <si>
    <t>To accelerate market transformation for industrial energy efficiency by strengthening policy, regulatory and institutional frameworks and supporting increased diffusion of and investment in best available industrial energy efficiency practices and technologies.</t>
  </si>
  <si>
    <t>GEF Nov-2012</t>
  </si>
  <si>
    <t>Credit line under the Macedonian Bank for Development Promotion (potential) or Loan Guarantee Mechanism (potential)</t>
  </si>
  <si>
    <t>http://www.thegef.org/gef/project_detail?projID=4902
http://www.thegef.org/gef/sites/thegef.org/files/gef_prj_docs/GEFProjectDocuments/Climate%20Change/Macedonia%20-%20(4902)%20-%20Catalyzing%20Market%20Transformation%20for%20Industrial%20En/GEF%205%20PIF%20-%20Industrial%20Energy%20Efficiency_Macedonia_14Sep2012_Signed.pdf</t>
  </si>
  <si>
    <t>GEF.26</t>
  </si>
  <si>
    <t>NAMA Support for the Tunisian Solar Plan</t>
  </si>
  <si>
    <t>To transform Tunisia’s energy sector for achieving large-scale emission reductions through the deployment of NAMAs.</t>
  </si>
  <si>
    <t>11 Mar-2014</t>
  </si>
  <si>
    <t>Société Tunisienne de l'Électricité et du Gaz</t>
  </si>
  <si>
    <t>http://www.thegef.org/gef/project_detail?projID=5340
http://www.thegef.org/gef/sites/thegef.org/files/gef_prj_docs/GEFProjectDocuments/Climate%20Change/Tunisia%20-%20(5340)%20-%20NAMA%20Support%20for%20the%20Tunisian%20Solar%20Plan/5340.doc</t>
  </si>
  <si>
    <t>UPC Wind/EnerCiel</t>
  </si>
  <si>
    <t>GEF.27</t>
  </si>
  <si>
    <t>Improving Rural Energy Access in Deficit States</t>
  </si>
  <si>
    <t>Project will be undertaken by a PPP (names of PD N/A)</t>
  </si>
  <si>
    <t>http://www.thegef.org/gef/project_detail?projID=5364
http://www.thegef.org/gef/sites/thegef.org/files/gef_prj_docs/GEFProjectDocuments/Climate%20Change/India%20-%20(5364)%20-%20Improving%20Rural%20Energy%20Access%20in%20Lagging%20States/India%20GEF%20Annex%20(PCN)_Energy%20Access_Deficit_States%20April%2011%202013.docx
http://www.thegef.org/gef/sites/thegef.org/files/gef_prj_docs/GEFProjectDocuments/Climate%20Change/India%20-%20(5364)%20-%20Improving%20Rural%20Energy%20Access%20in%20Lagging%20States/2.%20P144678_PID.doc</t>
  </si>
  <si>
    <t>GEF.28</t>
  </si>
  <si>
    <t>Creation of an Enabling Environment for Small to Medium Scale Renewable Energy Investments in the Electricity Sector</t>
  </si>
  <si>
    <t>GEF May-2013</t>
  </si>
  <si>
    <t>http://www.thegef.org/gef/project_detail?projID=5331
http://www.thegef.org/gef/sites/thegef.org/files/gef_prj_docs/GEFProjectDocuments/Climate%20Change/Guinea-Bissau%20-%20(5331)%20-%20Creation%20of%20an%20Enabling%20Environment%20for%20Small%20to%20M/GEF5%20PIF%20Guinea%20Bissau%205%20April%202013.pdf</t>
  </si>
  <si>
    <t>GEF.29</t>
  </si>
  <si>
    <t>Scale Up of Access to Clean Energy for Rural Productive and Domestic Uses</t>
  </si>
  <si>
    <t>http://www.thegef.org/gef/project_detail?projID=4900
http://www.thegef.org/gef/sites/thegef.org/files/gef_prj_docs/GEFProjectDocuments/Climate%20Change/India%20-%20(4900)%20-%20Scale%20Up%20of%20Access%20to%20Clean%20Energy%20for%20Rural%20Produ/Scale%20Up%20ACE%20PIF%20160113.pdf</t>
  </si>
  <si>
    <t>IREDA and NABARD</t>
  </si>
  <si>
    <t>GEF.30</t>
  </si>
  <si>
    <t>Towards Carbon Neutral Tourism</t>
  </si>
  <si>
    <t>Reduce GHG emissions from Montenegro's tourism by promoting adoption of low-carbon policies and regulation in the sector, implementing flagship investment projects in low-carbon tourism infrastructure, establishing sustainable financing mechanisms, and raising awareness among the tourist and industry stakeholders.</t>
  </si>
  <si>
    <t>GEF Apr-2012</t>
  </si>
  <si>
    <t>National Tourism Climate Fund (to be created for channeling proceeds from carbon finance to eligible projects)</t>
  </si>
  <si>
    <t>http://www.thegef.org/gef/project_detail?projID=5098
http://www.thegef.org/gef/sites/thegef.org/files/gef_prj_docs/GEFProjectDocuments/Climate%20Change/Montenegro%20-%20(5098)%20-%20Towards%20Carbon%20Neutral%20Tourism/PIF%20v6_FEB_12_2013.pdf</t>
  </si>
  <si>
    <t>GEF.31</t>
  </si>
  <si>
    <t>Grid-Connected Small-Scale Photovoltaic Systems</t>
  </si>
  <si>
    <t>To encourage and accelerate the development of photovoltaic systems in Egypt. Investment components support the establishment of a PPP to build and operate grid connection of 4 MW of PV systems in small units.</t>
  </si>
  <si>
    <t>http://www.thegef.org/gef/project_detail?projID=5064
http://www.thegef.org/gef/sites/thegef.org/files/gef_prj_docs/GEFProjectDocuments/Climate%20Change/Egypt%20-%20(5064)%20-%20Grid-Connected%20Small-Scale%20Photovoltaic%20Systems/Revised%20PIF%20-%2016.1.2013.pdf</t>
  </si>
  <si>
    <t>PPCR.1</t>
  </si>
  <si>
    <t>Climate Proofing of Agricultural Infrastructure and Business-focused Adaptation</t>
  </si>
  <si>
    <t>PPCR Mar-2013</t>
  </si>
  <si>
    <t>2 May-2014</t>
  </si>
  <si>
    <t>https://www.climateinvestmentfunds.org/cif/sites/climateinvestmentfunds.org/files/CAM%20Rice-SDP%20Summary%20Project%20Approval%20Request_25_02_13.pdf
https://www.climateinvestmentfunds.org/cif/sites/climateinvestmentfunds.org/files/CAM%20Rice-SDP%20Enhancing%20Resilience%20of%20Rice%20Commercialization%20in%20Cambodia_25_02_13.pdf</t>
  </si>
  <si>
    <t>PPCR.2</t>
  </si>
  <si>
    <t>http://climatepolicyinitiative.org/wp-content/uploads/2013/12/SGG-Case-Study-Pilot-Program-for-Climate-Resilience-in-Nepal.pdf</t>
  </si>
  <si>
    <t>PPCR.3</t>
  </si>
  <si>
    <t>Building Climate Resilient Communities through Private Sector Participation</t>
  </si>
  <si>
    <t>PPCR Sep-2013
IFC Jan-2013</t>
  </si>
  <si>
    <t>Financing to agribusiness projects (names of actors N/A)</t>
  </si>
  <si>
    <t>PPCR Nov-2011
IBRD Jan-2012</t>
  </si>
  <si>
    <t>https://www.climateinvestmentfunds.org/cif/sites/climateinvestmentfunds.org/files/cif-AR2013-10-Endorsed%20Investment%20Plans%20and%20Approved%20Projects.pdf</t>
  </si>
  <si>
    <t>SREP.1</t>
  </si>
  <si>
    <t>Sustainable Rural Energization (ERUS)</t>
  </si>
  <si>
    <t>SREP Oct-13
IDB Nov-13</t>
  </si>
  <si>
    <t>PD and NGO</t>
  </si>
  <si>
    <t>Local social businesses or NGOs (names N/A)</t>
  </si>
  <si>
    <t>https://www.climateinvestmentfunds.org/cif/sites/climateinvestmentfunds.org/files/Approval_of_SREP_funding_for_Sustainable_Rural_Energization_ERUS_Honduras.pdf
https://www.climateinvestmentfunds.org/cif/sites/climateinvestmentfunds.org/files/ERUS_Parts_I_and_III_IDB_Submission_with_cover_page.pdf</t>
  </si>
  <si>
    <t>SREP.2</t>
  </si>
  <si>
    <t>Rural Electrification Hybrid Systems</t>
  </si>
  <si>
    <t>SREP Oct-13</t>
  </si>
  <si>
    <t>Rural Energy Service Agency (AMADER)</t>
  </si>
  <si>
    <t>Private distibutors (names N/A)</t>
  </si>
  <si>
    <t>https://www.climateinvestmentfunds.org/cif/sites/climateinvestmentfunds.org/files/Mali_cover_page.pdf
https://www.climateinvestmentfunds.org/cif/sites/climateinvestmentfunds.org/files/Mali%20PAD.pdf"</t>
  </si>
  <si>
    <t>IFC/ADB</t>
  </si>
  <si>
    <t>https://climateinvestmentfunds.org/cif/sites/climateinvestmentfunds.org/files/Nepal%20SREP_Joint%20ADB-IFC%20Small%20Hydropower%20Finance%20Program%20Proposal_PUBLIC.pdf
https://www.climateinvestmentfunds.org/cif/sites/climateinvestmentfunds.org/files/SREP_SC.10_3_Semi_annual_report.pdf</t>
  </si>
  <si>
    <t>SREP.3.1
(sub-project)</t>
  </si>
  <si>
    <t>Himalayan Bank Limited</t>
  </si>
  <si>
    <t>SREP.4</t>
  </si>
  <si>
    <t xml:space="preserve">Menengai Geothermal project </t>
  </si>
  <si>
    <t>SREP Nov-11
AfDB Dec-11</t>
  </si>
  <si>
    <t>AFDB/IBRD</t>
  </si>
  <si>
    <t xml:space="preserve">Public </t>
  </si>
  <si>
    <t>http://www.climateinvestmentfunds.org/cif/sites/climateinvestmentfunds.org/files/PAR%20Menengai%20Geothermal%20vSREP%20Final.pdf</t>
  </si>
  <si>
    <t>GEEREF.1</t>
  </si>
  <si>
    <t>Amstrong South Asia Clean Energy Fund</t>
  </si>
  <si>
    <t>11 Mar 2014</t>
  </si>
  <si>
    <t>Armstrong Asset Management (Singapore)</t>
  </si>
  <si>
    <t>http://geeref.com/posts/display/25
http://www.armstrongam.com/news?start=5
http://www.armstrongam.com/news/65-aam-third-close
http://www.cleanbiz.asia/news/armstrong-gets-ifc-20-mln-funds-first-se-asia-solar-project#.Ux8JaOd_uaE
http://www.pv-magazine.com/news/details/beitrag/armstrong-fund-raises-130-million-for-projects-in-southeast-asia_100012546/#axzz2vf70UO1n
http://www.proparco.fr/lang/en/Accueil_PROPARCO/Publications-Proparco/News_PROPARCO?actuCtnId=104274</t>
  </si>
  <si>
    <t>GEEREF.2</t>
  </si>
  <si>
    <t>GEEREF.3</t>
  </si>
  <si>
    <t>Renewable Energy Asia Fund (REAF)</t>
  </si>
  <si>
    <t>Investing into renewable energy assets in developing markets in Asia using proven technologies. REAF seeks investment opportunities into post-permitted assets and project developers, targeting the provision of equity for construction of assets from $5m to over $50m per project.</t>
  </si>
  <si>
    <t>Berkeley Partners LLP (United Kingdom)</t>
  </si>
  <si>
    <t xml:space="preserve">http://geeref.com/posts/display/25
http://www.berkeley-energy.com/about-5
http://berkeley-energy.com/reaf-2/
Berkley Energy (2012) Renewable Energy Asia Fund. London, 27 March. http://www.berkeley-energy.com/index.php?page=reaf
Trade Finance. DEG Commits to Asian renewable energy fund. December 18, 2009.
http://www.tradefinancemagazine.com/Article/2361565/DEG-commits-to-Asian-renewable-energy-fund.html
Belgian Investment Company for Developing Countries (BIO) (2010) Financing Development: Corporate Newsletter, February. http://www.bio-invest.be/en/component/downloads/downloads/24.html 
VCCIRCLE (2011) OPIC Commits $198M to Two India-Focused Clean Energy Funds. Delhi, 30 June.  http://www.vccircle.com/500/news/opic-commits-198m-to-two-india-focused-clean-energy-funds 
Overseas Private Investment Corporation (OPIC) (2011)  Non-confidential project information http://www.opic.gov/sites/default/files/Renewable%20Energy%20Asia%20Fund%20in%20South%20and%20Southeast%20Asia.pdf  (Accessed 3 January 2013)
Overseas Private Investment Corporation (OPIC) (2011) OPIC Board Approves Nearly $500 Million for Five Renewable Resources Investment Funds.  Press Releases 2011. http://www.opic.gov/press-releases/2011/opic-board-approves-nearly-500-million-five-renewable-resources-investment-funds   (Accessed 3 January 2013)
Microfinance Africa (2010) Canadian Impact Investment Fund makes first impact investments, 25 May http://microfinanceafrica.net/tag/renewable-energy-asia-fund/
</t>
  </si>
  <si>
    <t>GEEREF.4</t>
  </si>
  <si>
    <t>Emerging Energy Latin America Fund II (EELAF II)</t>
  </si>
  <si>
    <t>Emerging Energy &amp; Environment Group (USA)</t>
  </si>
  <si>
    <t>http://geeref.com/posts/display/25
Towards a Low Carbon Economy: The role of Private Equity Funds, by John Paul Moscarella, June 2012, available at http://www.emergingenergy.com/news.php
-http://www.latincarbon.com/2010/docs/presentations/Day2/John_Paul_Moscarella.pdf
http://lavca.org/2011/11/04/caf-invests-us10m-in-clean-energy-fund-for-latam/
http://www.IDB.org/en/news/news-releases/2012-01-13/latin-america-renewable-energy-investment-fund,9807.html</t>
  </si>
  <si>
    <t>GEEREF.5</t>
  </si>
  <si>
    <t>DI Frontier Market Energy and Carbon Fund</t>
  </si>
  <si>
    <t>Investing on renewable energy and carbon credit generating assets in less developed emerging markets in Sub-Saharan Africa</t>
  </si>
  <si>
    <t>Frontier Investment Management (Denmark)</t>
  </si>
  <si>
    <t>GEEREF.6</t>
  </si>
  <si>
    <t>Evolution One Fund</t>
  </si>
  <si>
    <t>Inspired Evolution Investment Management Ltd (South Africa)</t>
  </si>
  <si>
    <t>http://inspiredevolution.co.za/ 
http://inspiredevolution.co.za/about-us/investors/
http://www.norfund.no/southern-africa/evolution-one-fund-article481-364.html</t>
  </si>
  <si>
    <t>MGM Innova Capital</t>
  </si>
  <si>
    <t>- http://geeref.com/posts/display/25</t>
  </si>
  <si>
    <t>GEF.32</t>
  </si>
  <si>
    <t>IADB MIF Public-Private Partnership Programme</t>
  </si>
  <si>
    <t>06 June-2014</t>
  </si>
  <si>
    <t>MGM Innova Capital, LLC</t>
  </si>
  <si>
    <t>InTrust Global Investments, LLC</t>
  </si>
  <si>
    <t xml:space="preserve">http://www.thegef.org/gef/project_detail?projID=4959
</t>
  </si>
  <si>
    <t>EcoEnterprises Capital Management, LLC</t>
  </si>
  <si>
    <t>USA and Costa Rica</t>
  </si>
  <si>
    <t>Public finance (N/A)</t>
  </si>
  <si>
    <t>Hivos-Triodos</t>
  </si>
  <si>
    <t>Calvert Foundation</t>
  </si>
  <si>
    <t>Public Sector (N/A)</t>
  </si>
  <si>
    <t>http://geeref.com/portfolio/
 http://www.frontier.dk/fund
http://www.altassets.net/private-equity-news/frontier-closes-e60m-for-african-renewables-fund.html
http://www.tryg.com/en/press/press-releases/2011/tryg-invests-in-africa.html
http://ibargainshop-net.b-tab.com/greenenergyinvestmentfund/geeref-global_energy_efficiency_and_renewable_energy_fund.html
http://www.cdcgroup.com/Documents/Transparency%20and%20reporting/CDC%20Fund%20Information%20at%2020140331.pdf</t>
  </si>
  <si>
    <t>MGM Sustainable Energy Fund</t>
  </si>
  <si>
    <t>CTF.28</t>
  </si>
  <si>
    <t>CTF.31</t>
  </si>
  <si>
    <t>GEF.33</t>
  </si>
  <si>
    <t>IFC 2011</t>
  </si>
  <si>
    <t>Includes Ecolibrium Energy Pvt. Ltd</t>
  </si>
  <si>
    <t>http://ifcext.ifc.org/ifcext/spiwebsite1.nsf/f451ebbe34a9a8ca85256a550073ff10/9194517958346cad852578e600754e5b?OpenDocument
http://uk.reuters.com/article/2011/10/19/us-climate-worldbank-facility-idUSTRE79I28S20111019
http://www.livemint.com/Companies/toFVccRsibXCaBA7NZYzUP/First-clean-tech-fund-closes-strikes-debut-deal.html</t>
  </si>
  <si>
    <t>Number of programmes / projects</t>
  </si>
  <si>
    <t>CTF.29.1
(sub-project)</t>
  </si>
  <si>
    <t>CTF.30.1
(sub-project)</t>
  </si>
  <si>
    <t>CTF.27.3
(sub-project)</t>
  </si>
  <si>
    <t>CTF.27.2
(sub-project)</t>
  </si>
  <si>
    <t>CTF.27.1
(sub-project)</t>
  </si>
  <si>
    <t>CTF.45.1 (sub-project)</t>
  </si>
  <si>
    <t>RE manufacturers (names N/A)</t>
  </si>
  <si>
    <t xml:space="preserve">GEF   </t>
  </si>
  <si>
    <t xml:space="preserve">Support the competitive tender and financing in Chile of the first large-scale CSP plant in Latin America. </t>
  </si>
  <si>
    <t xml:space="preserve">The MiRiG program intends to support up to three geothermal projects in Chile </t>
  </si>
  <si>
    <t>First project under the Colombian Sustainable Energy Finance Program.  
Project aims to increase the financing available to support EE/CP projects in Colombia by encouraging a first mover financial institution – Bancolombia - to develop its lending business. The project consists of a risk sharing facility to cover a portfolio of sustainable assets originated by Bancolombia of up to COP 200,000 million (USD 100 million). Under this facility, IFC, CTF and the IDB will cover a percentage of credit risks on a loan portfolio which is currently being built by Bancolombia.
CTF guarantee will cover 10% of IFC-IDB losses. IFC and IDB will cover pari passu 50% of Bancolombia loans.</t>
  </si>
  <si>
    <t xml:space="preserve">Reorganize urban transport and shift to low-carbon vehicles, bicycles and walking in Colombia. </t>
  </si>
  <si>
    <t>Increase energy efficiency investments in hotels and clinics/hospitals - through Bancoldex credit lines.</t>
  </si>
  <si>
    <t>Finance nearly 300 hybrid/electric buses in Bogota through Bancóldex and local financial institutions. 
Finance for clean technology buses through Bancoldex will be co-financed pari passu with resources from LFIs Sub-loans from LFIs can also be co-financed with funding from clean technology bus companies and also by bus operators. 
Within this program, finance conditions for LFIs are as follows: i) funds will be in Colombian Pesos; ii) interest rate will be variable (interest rate for the program plus Bancóldex interest spread); iii) will be equal or less than the Fixed Term Deposit rate (DTF); iv) it will cover up to 50% of the financing for eligible buses; v) Bancóldex will bear the risks of the IFLs; and vi) IFLs will bear the risks of concessionaire firms that obtain sub-loans to purchase clean technology buses. 
The Republic of Colombia will serve as a guarantor only regarding those financial obligations derived from the loan.</t>
  </si>
  <si>
    <t xml:space="preserve">Project seeks to connect 3000 MW of power from future wind parks at the  Gulf of Suez and Gabel El-zait to the national network through a competitively bid “Build Own and Operate (BOO)” approach. </t>
  </si>
  <si>
    <t xml:space="preserve">Support the formation of a PPP between MASEN and a competitively selected private partner to construct up to 160MW of parabolic trough CSP technology, fund the Government of Morocco’s subsidy (FiT) to cover the gap between the cost of CSP generation and that of conventional fossil fuel generation. </t>
  </si>
  <si>
    <t>Program to facilitate commercial lending and the financial close of geothermal power projects undertaken by the private sector and state owned enterprises - without the benefit of a government guarantee.</t>
  </si>
  <si>
    <t xml:space="preserve">Part of CTF Dedicated Private Sector Program - seeks to address fin barriers to priv sector led distr power gen and “mini grid” dev in India, Indonesia and the Philippines. </t>
  </si>
  <si>
    <t xml:space="preserve">Enable EBRD to provide loans to qualifying private and municipal companies for the rehabilitation of district heating networks in various cities in Kazakhstan. </t>
  </si>
  <si>
    <t>EBRD Kazakhstan Waste Management Facility in order to provide financing and technical assistance for the realisation of waste-to- energy projects.</t>
  </si>
  <si>
    <t>Investing in EE projects in Latin America and the Caribbean as well as in small scale clean energy production assets.</t>
  </si>
  <si>
    <t>Investment in clean energy and environmental industries located principally in South and southern Africa.</t>
  </si>
  <si>
    <t>Investing in small and medium size renewable energy infrastructure in Latin America; EELAFII is the successor fund to Clean Tech Latin America Fund.</t>
  </si>
  <si>
    <t xml:space="preserve"> Investing in small-scale infrastructure projects in Malaysia, Thailand and Indonesia and other Southeast Asian emerging markets. Typical projects sizes will generate power of up to 10 megawatt (MW) from renewable energy resources, such as solar, hydro, wind.</t>
  </si>
  <si>
    <t xml:space="preserve">Project aims to develop the Menengai geothermal steam field to produce enough steam for a power plant that will be operated by the private sector as an Independent Power Producer (IPP) or through a Public Private Partnership (PPP). </t>
  </si>
  <si>
    <t>Small Hydropower Development - Himalayan Bank Limited</t>
  </si>
  <si>
    <t>Support the procurement and installation of an additional 4.8MWp of RE generation capacity in hybrid systems.</t>
  </si>
  <si>
    <t>Build the capacity of local FIs and provide financial products to encourage priv inv in small hydropower.</t>
  </si>
  <si>
    <t>Build enabling market conditions and strenghten a network of rural clean stoves enterprises.</t>
  </si>
  <si>
    <t xml:space="preserve">Work through intermediary banks to facilitate access to finance across the agricultural supply chain to meet investment requirements for adaptive capacity. </t>
  </si>
  <si>
    <t>Blended with the Climate Resilient Commercialization Sector Development Program (Rice-SDP) - private sector support is sought for (among other areas) development and piloting of weather indexed crop insurance.</t>
  </si>
  <si>
    <t>Community action Project for climate resilience (CAPCR)</t>
  </si>
  <si>
    <t>Private investment to build climate resilience in Niger’s agricultural sector through community-led microprojects.</t>
  </si>
  <si>
    <t xml:space="preserve">The CTIF will invest equity or quasi-equity in about 15 small Cleantech projects earlier stage than “BAU” at IFC. </t>
  </si>
  <si>
    <t>IFC-GEF Earth Fund Cleantech Innovation Facility (CTIF)</t>
  </si>
  <si>
    <t>Project aims at supporting three RE private equity funds for investing in RE-EE projects as well as in small companies with sustainable business models. Private equity funds targeted are: (i) Indi Fund; (ii) EcoEnterprises Fund II and; (iii) MicroCarbon Fund.</t>
  </si>
  <si>
    <t xml:space="preserve">TA actvities coupled with investment sub-components supporting access to finance for rural enterprise development as well as eligible projects. </t>
  </si>
  <si>
    <t>To promote investments in small to medium scale renewable energy technologies in the electricity sector and creation of an enabling environment for replication and scaling</t>
  </si>
  <si>
    <t xml:space="preserve">To demonstrate RE based decentralised models of improving energy access in target States of UP &amp; Bihar </t>
  </si>
  <si>
    <t xml:space="preserve"> Investment grant for development of a viable business plan and construction of a 15MW pilot associated gas facility (alongside TA for feasibility).</t>
  </si>
  <si>
    <t>TA to improve policy support for non-fired brick (NFB) technology; build capacity of local service providers to design/install/operate/maintain NFB plants; financing support for NFB technology application. Inv in three production lines for different types of NFB technologies.</t>
  </si>
  <si>
    <t xml:space="preserve"> Investment in 2/3 demonstration integrated electricity mini-grids for RE. Alongside TA to assist dev of legal and regulatory framework for RE; strengthen inv mechanism; improve capacities of local banks/financial inst in project finance/risk management for RE; and M&amp;V.</t>
  </si>
  <si>
    <t xml:space="preserve">Investment in implementation of energy management systems and optimisation projects. TA to assist national program to build capacity and awareness on the ISO 50001 energy man system standard, training of auditors to implement and test standard, benchmarking study of existing technologies against int best available, and financial capacity development to support ind EE projects. </t>
  </si>
  <si>
    <t>Inv in a demonstration project for vehicle retro-fitting and  scale-up and TA to help develop reg environment to enable a 'sust fleet renewal' in the trucking industry.</t>
  </si>
  <si>
    <t>TA and investment to increase the capacity of RREA to deploy solar lanterns, inc affordability, access to trade finance, and improved regulatory framework.</t>
  </si>
  <si>
    <t>TA and investments to establish non-concessional mechanisms for incentivising EE savings and a M&amp;V system to track these savings under the GoC's '10,000 enterprises' energy efficiency scheme.</t>
  </si>
  <si>
    <t xml:space="preserve">Co-funding the dissemination of solar LED lanterns to low-income households and the creation of a Sustainable Energy Development Authority (SEDA) fund to finance wind, solar and biomass energy projects. </t>
  </si>
  <si>
    <t xml:space="preserve">Facilitate broader private investment and innovation in small companies working in sustainability in energy, and foster greater economic benefits from clean energy economic growth. </t>
  </si>
  <si>
    <t>Catalyze the creation of a sustainable energy efficiency and sustainable ESCO market in Morocco, Tunisia, Egypt and Jordan. The fund will lend directly to projects and lend through financial intermediaries which would be active in EE financing.</t>
  </si>
  <si>
    <t>Objectives</t>
  </si>
  <si>
    <t xml:space="preserve">Trigger investments in organic waste for industrial energy applications in India. </t>
  </si>
  <si>
    <t xml:space="preserve">Investment grant to support the creation of an investment platform to encourage investments in industrial EE/RE projects. TA for the development of reg framework on the use of EE/RE in industry and for an accreditation centre for industry energy experts. </t>
  </si>
  <si>
    <t>TA and investment for the development of decentralised, biomass-based electricity production by industrial enterprises, including policy support, demonstration, financing, and for training, promotion and dissemination.</t>
  </si>
  <si>
    <t xml:space="preserve">TA and investment to support Palfridge in making its SolarChill vaccine refrigerator WHO compliant enabling governments and donors to start using these products in their programmes. </t>
  </si>
  <si>
    <t>Investment in EE improvements in Turkish SMEs and buildings, andTA for the development of sustainable financing and delivery mechanisms.</t>
  </si>
  <si>
    <t>Investment grant in demonstration micro-hydro and solar facilities in rural Nepal, plus establishment of a RE capital fund for rural RE investment. TA grant for strenghtening of the legal, institutional and policy environment.</t>
  </si>
  <si>
    <t xml:space="preserve">Investment in a Partial Risk Sharing Facility for Energy Efficiency (PRSFEE) to inc lending to EE industry in India, TA for replication of EE-lending models x banking sector. </t>
  </si>
  <si>
    <t xml:space="preserve">Investment and TA to mobilise finance for industrial EE demo projects, build capacity of ESCOs and FIs to implement and finance ind EE projects. </t>
  </si>
  <si>
    <t>Pilot green energy schemes in the Changning district of Shanghai, focusing on green buildings, low-carbon energy mix and green transport.</t>
  </si>
  <si>
    <t>Investments in RE technology, and support TA activities to reduce policy and technical barriers to the commercial scale-up of renewable energy (primarily wind) in China.</t>
  </si>
  <si>
    <t xml:space="preserve">Close finance gaps for a pipeline of RE investments in West, Central, and East Africa. </t>
  </si>
  <si>
    <t>Provide financing and technical assistance for the realisation of early RE projects; and support policy dialogue and institutional capacity building for RE.</t>
  </si>
  <si>
    <t xml:space="preserve">Part of a larger corporate energy efficiency loan to KTZ, which will fund EE in buildings owned by KTZ. </t>
  </si>
  <si>
    <t xml:space="preserve">The objective of the program is to increase power production from geothermal sources and to reduce dependency on fossil fuels and GHG emissions in Mexico. </t>
  </si>
  <si>
    <t xml:space="preserve"> SHF (Mexican Federal Mortgage Agency) will provide bridge loans to developers; and provide eligible local financial institutions with loans to facilitate on-lending for purchasing of houses that meet certain criteria.</t>
  </si>
  <si>
    <t>Financing to carry out the CFL Replacement Program, through the purchase and  distribution of about 45 million CFLs and the collection and proper disposal of the replaced IBs. Incentives to encourage the replacement of old and inefficient appliances in the residential sector.  TA to strengthen SENER’s capacity to design and implement energy efficiency activities.</t>
  </si>
  <si>
    <t>Est of RE Financing Facility (REFF) to scale up investment in RE projects familiarize the Mexican banking sector with these inv opportunities, via direct loans and contingent credit lines to cover project cash flow shortages.</t>
  </si>
  <si>
    <t xml:space="preserve">Envelope of 2 – 4 private sector projects using wind, solar, biomass, geothermal, or small-scale hydro technologies leading to the installation of 350 – 450MW RE. </t>
  </si>
  <si>
    <t>A 67.5 MW wind farm in the La Ventosa region of the State of Oaxaca, Mexico developed by a subsidiary of EdF, Electrica del Valle de Mexico (EVM).</t>
  </si>
  <si>
    <t xml:space="preserve">Finance mass transit corridors and ancillary investments, low carbon rolling stock buses, and systems to scrap old buses using inefficient outdated technologies. </t>
  </si>
  <si>
    <t>3 banks will receive financial, knowledge, and technical support in order to mitigate their risk and improve capacity to make EE loans to more energy-efficient green housing in Mexico.</t>
  </si>
  <si>
    <t>Attracting sizeable private sector investments in 2,000 MW of wind farms. Replication of the wind energy public-private partnership (PPP) model by exposing ONE to greater expertise in PPPs.</t>
  </si>
  <si>
    <t xml:space="preserve">Expand the capacity of the Government’s Electric Cooperative Partial Credit Guarantee (EC-PCG) program. </t>
  </si>
  <si>
    <t xml:space="preserve"> Investment and advisory component to overcome market barriers and scale-up investment in RE and EE technologies, including Risk Sharing Facilities and line-of-credit support for on-lending to EE/RE projects.</t>
  </si>
  <si>
    <t xml:space="preserve">Develop renewable mini-grid and distributed power systems in India, Indonesia and the Philippines. Investment and TA in mini-grid and distributed power companies (direct investments), and impact investment funds. </t>
  </si>
  <si>
    <t xml:space="preserve">Part of CTF Sustainable Energy Acceleration Program (SEAP) for South Africa. Financing for Ka Xu Solar One. The first CSP plants to be constructed in sub-Saharan Africa and among the first IPPs in the country.
</t>
  </si>
  <si>
    <t>Part of CTF SEAP for South Africa. Long term funding to Mid Market and SMEs clients for clean energy projects.</t>
  </si>
  <si>
    <t xml:space="preserve">Part of CTF SEAP for South Africa. Construction of a 50 MW CSP project in the town of Upington. </t>
  </si>
  <si>
    <t>Finance the 100 MW Sere Wind Farm in the Western Cape as phase I of a project at a site with 200MW of capacity, and a 100 MW concentrating solar thermal based on Eskom’s tower and mirror design for the Upington CSP plant to operate as a baseload unit.</t>
  </si>
  <si>
    <t xml:space="preserve">Part of the Private Sector Renewable Energy Program - limited-recourse project fin to a 50 MW solar power plant. </t>
  </si>
  <si>
    <t>Generating and sharing risk in a portfolio of EE leases that satisfy certain eligibility criteria.</t>
  </si>
  <si>
    <t xml:space="preserve">Work w financial intermediaries to develop small RE and EE programs of $0.3- 2.0 million in loans / leases for SMEs. </t>
  </si>
  <si>
    <t xml:space="preserve">Credit facility for sub-loans and financing leases for RE (wind, small hydro (&gt;10MW), geothermal, and emerging technologies of solar and biomass) and EE sub-projects.  </t>
  </si>
  <si>
    <t xml:space="preserve">Partnership between EBRD and 4 local Turkish banks, to enable them to lend up to $5 million for large scale commercial sustainable energy projects, based on the EBRD Sustainable Energy Financing Facility (SEFF) model in Russia, Georgia, Romania, Ukraine and Bulgaria. </t>
  </si>
  <si>
    <t>Loan to Sacombank to support lending to cleaner production and energy efficiency (CPEE) projects.</t>
  </si>
  <si>
    <t>Part of USELF - support for RE sector in Ukraine, reduce the country’s dependence on imported fossil fuels.</t>
  </si>
  <si>
    <t>Part of CTF-EBRD USELF programme approved in 2009. Finance for a solar power plant with capacity of  5MW.</t>
  </si>
  <si>
    <t>Part of CTF-EBRD USELF programme approved in 2009. Finance for a solar power plant with capacity of 4.2MW.</t>
  </si>
  <si>
    <t>Part of CTF-EBRD USELF programme. Finance for a 4.5MW solar power plant.
Total financing needs for the project are estimated at EUR 9.5 million</t>
  </si>
  <si>
    <t>Part of CTF-EBRD USELF programme approved in 2009. Finance for a 12.5 MW wind farm.
Total financing needs for the project are estimated at EUR 20.5 million</t>
  </si>
  <si>
    <t xml:space="preserve">Designed to support Ukraine’s initiatives to scale up renewable energy investments. Catalyze financing from commercial investors and lenders in the wind sector. </t>
  </si>
  <si>
    <t>Part of CTF-EBRD USELF programme approved in 2009. Finance for 18MW biomass power plant.</t>
  </si>
  <si>
    <t xml:space="preserve">   Demonstrate the viability of large-scale wind power in the Ukraine. Loan to expand 25MW Novoazovski Wind Park.</t>
  </si>
  <si>
    <t>Private Finance Interventions (PFIs) of 5 multilateral climate funds (CTF, GEF, SREP, GEEREF, and PPCR)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</si>
</sst>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_);_(* \(#,##0.00\);_(* &quot;-&quot;??_);_(@_)"/>
  </numFmts>
  <fonts count="27"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rgb="FF000000"/>
      <name val="Calibri"/>
      <family val="2"/>
      <scheme val="minor"/>
    </font>
    <font>
      <sz val="12"/>
      <name val="Calibri"/>
      <family val="2"/>
      <scheme val="minor"/>
    </font>
    <font>
      <b/>
      <i/>
      <sz val="12"/>
      <color theme="1"/>
      <name val="Calibri"/>
      <family val="2"/>
      <scheme val="minor"/>
    </font>
    <font>
      <u/>
      <sz val="11"/>
      <color theme="10"/>
      <name val="Calibri"/>
      <family val="2"/>
      <scheme val="minor"/>
    </font>
    <font>
      <sz val="11"/>
      <color indexed="8"/>
      <name val="Calibri"/>
      <family val="2"/>
    </font>
    <font>
      <u/>
      <sz val="10"/>
      <color indexed="12"/>
      <name val="Arial"/>
      <family val="2"/>
    </font>
    <font>
      <sz val="11"/>
      <color theme="1"/>
      <name val="Calibri"/>
      <family val="2"/>
      <scheme val="minor"/>
    </font>
    <font>
      <sz val="10"/>
      <name val="Arial"/>
      <family val="2"/>
    </font>
    <font>
      <sz val="9"/>
      <color indexed="81"/>
      <name val="Calibri"/>
      <family val="2"/>
    </font>
    <font>
      <b/>
      <sz val="9"/>
      <color indexed="81"/>
      <name val="Calibri"/>
      <family val="2"/>
    </font>
    <font>
      <sz val="18"/>
      <color theme="8" tint="-0.499984740745262"/>
      <name val="Calibri"/>
      <family val="2"/>
      <scheme val="minor"/>
    </font>
    <font>
      <sz val="11"/>
      <color theme="8" tint="-0.499984740745262"/>
      <name val="Calibri"/>
      <family val="2"/>
      <scheme val="minor"/>
    </font>
    <font>
      <sz val="11"/>
      <name val="Calibri"/>
      <family val="2"/>
      <scheme val="minor"/>
    </font>
    <font>
      <b/>
      <sz val="12"/>
      <name val="Calibri"/>
      <family val="2"/>
      <scheme val="minor"/>
    </font>
    <font>
      <u/>
      <sz val="12"/>
      <color theme="1"/>
      <name val="Calibri"/>
      <family val="2"/>
      <scheme val="minor"/>
    </font>
    <font>
      <b/>
      <sz val="12"/>
      <color rgb="FF000000"/>
      <name val="Calibri"/>
      <family val="2"/>
      <scheme val="minor"/>
    </font>
    <font>
      <u/>
      <sz val="12"/>
      <name val="Calibri"/>
      <family val="2"/>
      <scheme val="minor"/>
    </font>
    <font>
      <sz val="5"/>
      <color theme="1"/>
      <name val="Calibri"/>
      <family val="2"/>
      <scheme val="minor"/>
    </font>
    <font>
      <b/>
      <sz val="8"/>
      <color indexed="81"/>
      <name val="Tahoma"/>
      <family val="2"/>
    </font>
    <font>
      <sz val="8"/>
      <color indexed="81"/>
      <name val="Tahoma"/>
      <family val="2"/>
    </font>
    <font>
      <b/>
      <sz val="24"/>
      <color theme="6" tint="-0.499984740745262"/>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lightDown"/>
    </fill>
    <fill>
      <patternFill patternType="solid">
        <fgColor rgb="FFFFFFFF"/>
        <bgColor rgb="FF000000"/>
      </patternFill>
    </fill>
    <fill>
      <patternFill patternType="solid">
        <fgColor indexed="65"/>
        <bgColor indexed="64"/>
      </patternFill>
    </fill>
    <fill>
      <patternFill patternType="lightDown">
        <bgColor theme="0"/>
      </patternFill>
    </fill>
    <fill>
      <patternFill patternType="solid">
        <fgColor theme="0"/>
        <bgColor rgb="FF000000"/>
      </patternFill>
    </fill>
    <fill>
      <patternFill patternType="lightDown">
        <bgColor theme="0" tint="-4.9989318521683403E-2"/>
      </patternFill>
    </fill>
    <fill>
      <patternFill patternType="lightDown">
        <bgColor auto="1"/>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14999847407452621"/>
        <bgColor indexed="64"/>
      </patternFill>
    </fill>
    <fill>
      <patternFill patternType="solid">
        <fgColor rgb="FFFF0000"/>
        <bgColor indexed="64"/>
      </patternFill>
    </fill>
  </fills>
  <borders count="110">
    <border>
      <left/>
      <right/>
      <top/>
      <bottom/>
      <diagonal/>
    </border>
    <border>
      <left style="thin">
        <color auto="1"/>
      </left>
      <right style="thick">
        <color rgb="FFBB0202"/>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bottom style="medium">
        <color auto="1"/>
      </bottom>
      <diagonal/>
    </border>
    <border>
      <left style="thick">
        <color rgb="FFBB0202"/>
      </left>
      <right style="thin">
        <color auto="1"/>
      </right>
      <top/>
      <bottom style="medium">
        <color auto="1"/>
      </bottom>
      <diagonal/>
    </border>
    <border>
      <left style="thin">
        <color auto="1"/>
      </left>
      <right style="thin">
        <color auto="1"/>
      </right>
      <top style="thin">
        <color auto="1"/>
      </top>
      <bottom/>
      <diagonal/>
    </border>
    <border>
      <left style="thin">
        <color auto="1"/>
      </left>
      <right style="thick">
        <color rgb="FFBB0202"/>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top style="medium">
        <color auto="1"/>
      </top>
      <bottom/>
      <diagonal/>
    </border>
    <border>
      <left style="thick">
        <color rgb="FFBB0202"/>
      </left>
      <right style="thin">
        <color auto="1"/>
      </right>
      <top style="medium">
        <color auto="1"/>
      </top>
      <bottom/>
      <diagonal/>
    </border>
    <border>
      <left style="thin">
        <color auto="1"/>
      </left>
      <right style="thick">
        <color rgb="FFD14327"/>
      </right>
      <top style="medium">
        <color auto="1"/>
      </top>
      <bottom/>
      <diagonal/>
    </border>
    <border>
      <left style="thick">
        <color rgb="FFD40C13"/>
      </left>
      <right style="thin">
        <color auto="1"/>
      </right>
      <top style="medium">
        <color auto="1"/>
      </top>
      <bottom/>
      <diagonal/>
    </border>
    <border>
      <left style="thin">
        <color auto="1"/>
      </left>
      <right/>
      <top style="medium">
        <color auto="1"/>
      </top>
      <bottom/>
      <diagonal/>
    </border>
    <border>
      <left style="thick">
        <color rgb="FFD40C13"/>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ck">
        <color rgb="FFD14327"/>
      </right>
      <top/>
      <bottom/>
      <diagonal/>
    </border>
    <border>
      <left style="thin">
        <color auto="1"/>
      </left>
      <right/>
      <top/>
      <bottom/>
      <diagonal/>
    </border>
    <border>
      <left style="thick">
        <color rgb="FFD40C13"/>
      </left>
      <right style="thin">
        <color auto="1"/>
      </right>
      <top style="thin">
        <color auto="1"/>
      </top>
      <bottom style="medium">
        <color auto="1"/>
      </bottom>
      <diagonal/>
    </border>
    <border>
      <left style="thin">
        <color auto="1"/>
      </left>
      <right style="thick">
        <color rgb="FFD40C13"/>
      </right>
      <top/>
      <bottom style="medium">
        <color auto="1"/>
      </bottom>
      <diagonal/>
    </border>
    <border>
      <left style="thin">
        <color auto="1"/>
      </left>
      <right style="thick">
        <color rgb="FFD14327"/>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ck">
        <color rgb="FFD40C13"/>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ck">
        <color rgb="FFD40C13"/>
      </right>
      <top style="medium">
        <color auto="1"/>
      </top>
      <bottom/>
      <diagonal/>
    </border>
    <border>
      <left style="thin">
        <color auto="1"/>
      </left>
      <right style="thick">
        <color rgb="FFD14327"/>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D40C13"/>
      </left>
      <right style="thin">
        <color auto="1"/>
      </right>
      <top/>
      <bottom style="medium">
        <color auto="1"/>
      </bottom>
      <diagonal/>
    </border>
    <border>
      <left style="thin">
        <color auto="1"/>
      </left>
      <right style="thick">
        <color rgb="FFD14327"/>
      </right>
      <top style="thin">
        <color auto="1"/>
      </top>
      <bottom style="thin">
        <color auto="1"/>
      </bottom>
      <diagonal/>
    </border>
    <border>
      <left style="thin">
        <color auto="1"/>
      </left>
      <right style="thin">
        <color auto="1"/>
      </right>
      <top style="thin">
        <color auto="1"/>
      </top>
      <bottom style="thin">
        <color auto="1"/>
      </bottom>
      <diagonal/>
    </border>
    <border>
      <left style="thick">
        <color rgb="FFD40C13"/>
      </left>
      <right style="thin">
        <color auto="1"/>
      </right>
      <top style="thin">
        <color auto="1"/>
      </top>
      <bottom style="thin">
        <color auto="1"/>
      </bottom>
      <diagonal/>
    </border>
    <border>
      <left style="thick">
        <color rgb="FFD40C13"/>
      </left>
      <right style="thin">
        <color auto="1"/>
      </right>
      <top/>
      <bottom style="thin">
        <color auto="1"/>
      </bottom>
      <diagonal/>
    </border>
    <border>
      <left style="thin">
        <color auto="1"/>
      </left>
      <right style="thick">
        <color rgb="FFD40C13"/>
      </right>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style="thick">
        <color rgb="FFD14327"/>
      </right>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ck">
        <color rgb="FFD14327"/>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style="thick">
        <color rgb="FFD40C13"/>
      </left>
      <right/>
      <top/>
      <bottom style="thin">
        <color auto="1"/>
      </bottom>
      <diagonal/>
    </border>
    <border>
      <left style="thick">
        <color rgb="FFD40C13"/>
      </left>
      <right style="thin">
        <color auto="1"/>
      </right>
      <top style="thin">
        <color auto="1"/>
      </top>
      <bottom/>
      <diagonal/>
    </border>
    <border>
      <left style="thin">
        <color auto="1"/>
      </left>
      <right style="thick">
        <color rgb="FFD14327"/>
      </right>
      <top style="thin">
        <color auto="1"/>
      </top>
      <bottom/>
      <diagonal/>
    </border>
    <border>
      <left/>
      <right/>
      <top style="medium">
        <color auto="1"/>
      </top>
      <bottom style="thin">
        <color auto="1"/>
      </bottom>
      <diagonal/>
    </border>
    <border>
      <left style="thin">
        <color auto="1"/>
      </left>
      <right style="thick">
        <color rgb="FFD40C13"/>
      </right>
      <top style="thin">
        <color auto="1"/>
      </top>
      <bottom/>
      <diagonal/>
    </border>
    <border>
      <left style="thin">
        <color auto="1"/>
      </left>
      <right style="thick">
        <color rgb="FFD40C13"/>
      </right>
      <top/>
      <bottom style="thin">
        <color auto="1"/>
      </bottom>
      <diagonal/>
    </border>
    <border>
      <left style="thick">
        <color rgb="FFD14327"/>
      </left>
      <right style="thin">
        <color auto="1"/>
      </right>
      <top style="thin">
        <color auto="1"/>
      </top>
      <bottom style="medium">
        <color auto="1"/>
      </bottom>
      <diagonal/>
    </border>
    <border>
      <left style="thick">
        <color rgb="FFD14327"/>
      </left>
      <right style="thin">
        <color auto="1"/>
      </right>
      <top/>
      <bottom style="thin">
        <color auto="1"/>
      </bottom>
      <diagonal/>
    </border>
    <border>
      <left style="thick">
        <color rgb="FFD14327"/>
      </left>
      <right style="thin">
        <color auto="1"/>
      </right>
      <top/>
      <bottom/>
      <diagonal/>
    </border>
    <border>
      <left style="thin">
        <color auto="1"/>
      </left>
      <right style="thick">
        <color rgb="FFD40C13"/>
      </right>
      <top style="medium">
        <color auto="1"/>
      </top>
      <bottom style="thin">
        <color auto="1"/>
      </bottom>
      <diagonal/>
    </border>
    <border>
      <left style="thick">
        <color rgb="FFD14327"/>
      </left>
      <right style="thin">
        <color auto="1"/>
      </right>
      <top style="medium">
        <color auto="1"/>
      </top>
      <bottom/>
      <diagonal/>
    </border>
    <border>
      <left/>
      <right style="thick">
        <color rgb="FFBB0202"/>
      </right>
      <top/>
      <bottom style="thin">
        <color auto="1"/>
      </bottom>
      <diagonal/>
    </border>
    <border>
      <left style="thick">
        <color rgb="FFBB0202"/>
      </left>
      <right/>
      <top/>
      <bottom style="thin">
        <color auto="1"/>
      </bottom>
      <diagonal/>
    </border>
    <border>
      <left/>
      <right style="thick">
        <color rgb="FFD14327"/>
      </right>
      <top/>
      <bottom style="thin">
        <color auto="1"/>
      </bottom>
      <diagonal/>
    </border>
    <border>
      <left/>
      <right style="thick">
        <color rgb="FFBB0202"/>
      </right>
      <top/>
      <bottom style="medium">
        <color auto="1"/>
      </bottom>
      <diagonal/>
    </border>
    <border>
      <left style="thick">
        <color rgb="FFBB0202"/>
      </left>
      <right/>
      <top/>
      <bottom style="medium">
        <color auto="1"/>
      </bottom>
      <diagonal/>
    </border>
    <border>
      <left/>
      <right style="thick">
        <color rgb="FFD40C13"/>
      </right>
      <top/>
      <bottom style="thin">
        <color auto="1"/>
      </bottom>
      <diagonal/>
    </border>
    <border>
      <left style="thin">
        <color auto="1"/>
      </left>
      <right style="thick">
        <color rgb="FFD40C13"/>
      </right>
      <top style="thin">
        <color auto="1"/>
      </top>
      <bottom style="thin">
        <color auto="1"/>
      </bottom>
      <diagonal/>
    </border>
    <border>
      <left/>
      <right style="thick">
        <color rgb="FFD14327"/>
      </right>
      <top style="medium">
        <color auto="1"/>
      </top>
      <bottom/>
      <diagonal/>
    </border>
    <border>
      <left/>
      <right style="thin">
        <color auto="1"/>
      </right>
      <top style="medium">
        <color auto="1"/>
      </top>
      <bottom style="medium">
        <color auto="1"/>
      </bottom>
      <diagonal/>
    </border>
    <border>
      <left style="thick">
        <color rgb="FFD40C13"/>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ck">
        <color rgb="FFD14327"/>
      </right>
      <top style="thick">
        <color rgb="FFD14327"/>
      </top>
      <bottom style="medium">
        <color auto="1"/>
      </bottom>
      <diagonal/>
    </border>
    <border>
      <left/>
      <right/>
      <top style="thick">
        <color rgb="FFD14327"/>
      </top>
      <bottom style="medium">
        <color auto="1"/>
      </bottom>
      <diagonal/>
    </border>
    <border>
      <left style="thick">
        <color rgb="FFD14327"/>
      </left>
      <right/>
      <top style="thick">
        <color rgb="FFD14327"/>
      </top>
      <bottom style="medium">
        <color auto="1"/>
      </bottom>
      <diagonal/>
    </border>
    <border>
      <left/>
      <right style="thick">
        <color rgb="FFD14327"/>
      </right>
      <top style="thick">
        <color rgb="FFD40C13"/>
      </top>
      <bottom style="medium">
        <color auto="1"/>
      </bottom>
      <diagonal/>
    </border>
    <border>
      <left/>
      <right/>
      <top style="thick">
        <color rgb="FFD40C13"/>
      </top>
      <bottom style="medium">
        <color auto="1"/>
      </bottom>
      <diagonal/>
    </border>
    <border>
      <left style="thick">
        <color rgb="FFD40C13"/>
      </left>
      <right/>
      <top style="thick">
        <color rgb="FFD40C13"/>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ck">
        <color rgb="FFD40C13"/>
      </left>
      <right style="thick">
        <color rgb="FFD40C13"/>
      </right>
      <top style="thick">
        <color rgb="FFD40C13"/>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ck">
        <color rgb="FFD40C13"/>
      </left>
      <right style="thick">
        <color rgb="FFD40C13"/>
      </right>
      <top style="medium">
        <color auto="1"/>
      </top>
      <bottom/>
      <diagonal/>
    </border>
    <border>
      <left style="thick">
        <color rgb="FFD40C13"/>
      </left>
      <right style="medium">
        <color auto="1"/>
      </right>
      <top style="medium">
        <color auto="1"/>
      </top>
      <bottom/>
      <diagonal/>
    </border>
    <border>
      <left style="medium">
        <color auto="1"/>
      </left>
      <right style="thin">
        <color auto="1"/>
      </right>
      <top/>
      <bottom/>
      <diagonal/>
    </border>
    <border>
      <left style="thick">
        <color rgb="FFD40C13"/>
      </left>
      <right style="thick">
        <color rgb="FFD40C13"/>
      </right>
      <top/>
      <bottom/>
      <diagonal/>
    </border>
    <border>
      <left style="thick">
        <color rgb="FFD40C13"/>
      </left>
      <right style="medium">
        <color auto="1"/>
      </right>
      <top/>
      <bottom/>
      <diagonal/>
    </border>
    <border>
      <left style="medium">
        <color auto="1"/>
      </left>
      <right style="thin">
        <color auto="1"/>
      </right>
      <top/>
      <bottom style="medium">
        <color auto="1"/>
      </bottom>
      <diagonal/>
    </border>
    <border>
      <left style="thick">
        <color rgb="FFD40C13"/>
      </left>
      <right style="thick">
        <color rgb="FFD40C13"/>
      </right>
      <top/>
      <bottom style="medium">
        <color auto="1"/>
      </bottom>
      <diagonal/>
    </border>
    <border>
      <left style="thick">
        <color rgb="FFD40C13"/>
      </left>
      <right style="medium">
        <color auto="1"/>
      </right>
      <top/>
      <bottom style="medium">
        <color auto="1"/>
      </bottom>
      <diagonal/>
    </border>
    <border>
      <left style="thick">
        <color rgb="FFD14327"/>
      </left>
      <right style="thick">
        <color rgb="FFD40C13"/>
      </right>
      <top style="medium">
        <color auto="1"/>
      </top>
      <bottom/>
      <diagonal/>
    </border>
    <border>
      <left style="thick">
        <color rgb="FFD14327"/>
      </left>
      <right style="thick">
        <color rgb="FFD40C13"/>
      </right>
      <top/>
      <bottom/>
      <diagonal/>
    </border>
    <border>
      <left style="thick">
        <color rgb="FFD14327"/>
      </left>
      <right style="thick">
        <color rgb="FFD40C13"/>
      </right>
      <top/>
      <bottom style="medium">
        <color auto="1"/>
      </bottom>
      <diagonal/>
    </border>
    <border>
      <left style="thin">
        <color auto="1"/>
      </left>
      <right style="thick">
        <color rgb="FFBB0202"/>
      </right>
      <top/>
      <bottom/>
      <diagonal/>
    </border>
    <border>
      <left style="thick">
        <color rgb="FFBB0202"/>
      </left>
      <right style="thick">
        <color rgb="FFD40C13"/>
      </right>
      <top style="medium">
        <color auto="1"/>
      </top>
      <bottom/>
      <diagonal/>
    </border>
    <border>
      <left style="thick">
        <color rgb="FFBB0202"/>
      </left>
      <right style="thick">
        <color rgb="FFD40C13"/>
      </right>
      <top/>
      <bottom/>
      <diagonal/>
    </border>
    <border>
      <left style="thick">
        <color rgb="FFBB0202"/>
      </left>
      <right style="thick">
        <color rgb="FFD40C13"/>
      </right>
      <top/>
      <bottom style="medium">
        <color auto="1"/>
      </bottom>
      <diagonal/>
    </border>
    <border>
      <left style="thin">
        <color auto="1"/>
      </left>
      <right style="thin">
        <color auto="1"/>
      </right>
      <top/>
      <bottom style="medium">
        <color rgb="FF000000"/>
      </bottom>
      <diagonal/>
    </border>
    <border>
      <left style="thin">
        <color auto="1"/>
      </left>
      <right style="thin">
        <color auto="1"/>
      </right>
      <top style="medium">
        <color rgb="FF000000"/>
      </top>
      <bottom/>
      <diagonal/>
    </border>
    <border>
      <left style="thick">
        <color rgb="FFBB0202"/>
      </left>
      <right style="thick">
        <color rgb="FFBB0202"/>
      </right>
      <top style="medium">
        <color auto="1"/>
      </top>
      <bottom/>
      <diagonal/>
    </border>
    <border>
      <left style="thick">
        <color rgb="FFBB0202"/>
      </left>
      <right style="medium">
        <color auto="1"/>
      </right>
      <top style="medium">
        <color auto="1"/>
      </top>
      <bottom/>
      <diagonal/>
    </border>
    <border>
      <left style="thick">
        <color rgb="FFBB0202"/>
      </left>
      <right style="thick">
        <color rgb="FFBB0202"/>
      </right>
      <top/>
      <bottom style="medium">
        <color auto="1"/>
      </bottom>
      <diagonal/>
    </border>
    <border>
      <left style="thick">
        <color rgb="FFBB0202"/>
      </left>
      <right style="medium">
        <color auto="1"/>
      </right>
      <top/>
      <bottom style="medium">
        <color auto="1"/>
      </bottom>
      <diagonal/>
    </border>
  </borders>
  <cellStyleXfs count="2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9" fillId="0" borderId="0" applyNumberFormat="0" applyFill="0" applyBorder="0" applyAlignment="0" applyProtection="0"/>
    <xf numFmtId="165" fontId="10"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xf numFmtId="0" fontId="12" fillId="0" borderId="0"/>
    <xf numFmtId="0" fontId="1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43">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vertical="center" wrapText="1"/>
    </xf>
    <xf numFmtId="0" fontId="0" fillId="0" borderId="0" xfId="0" applyFill="1" applyAlignment="1">
      <alignment wrapText="1"/>
    </xf>
    <xf numFmtId="0" fontId="5" fillId="0" borderId="0" xfId="0" applyFont="1" applyFill="1" applyAlignment="1">
      <alignment wrapText="1"/>
    </xf>
    <xf numFmtId="2" fontId="0" fillId="0" borderId="0" xfId="0" applyNumberFormat="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3" borderId="9" xfId="0" applyFont="1" applyFill="1" applyBorder="1" applyAlignment="1">
      <alignment horizontal="center" vertical="top" wrapText="1"/>
    </xf>
    <xf numFmtId="0" fontId="2" fillId="4" borderId="18" xfId="0" applyFont="1" applyFill="1" applyBorder="1" applyAlignment="1">
      <alignment horizontal="center" vertical="center" wrapText="1"/>
    </xf>
    <xf numFmtId="0" fontId="0" fillId="4" borderId="2" xfId="0" applyFont="1" applyFill="1" applyBorder="1" applyAlignment="1">
      <alignment horizontal="center" vertical="top"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top" wrapText="1"/>
    </xf>
    <xf numFmtId="0" fontId="0" fillId="4"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2" fontId="0" fillId="0" borderId="3" xfId="0" applyNumberFormat="1" applyFont="1" applyBorder="1" applyAlignment="1">
      <alignment horizontal="center" vertical="center" wrapText="1"/>
    </xf>
    <xf numFmtId="0" fontId="0" fillId="3" borderId="3" xfId="0" applyFont="1" applyFill="1" applyBorder="1" applyAlignment="1">
      <alignment horizontal="center" vertical="top" wrapText="1"/>
    </xf>
    <xf numFmtId="0" fontId="0" fillId="3"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top" wrapText="1"/>
    </xf>
    <xf numFmtId="0" fontId="0" fillId="0"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2" fontId="0" fillId="0" borderId="24" xfId="0" applyNumberFormat="1" applyFont="1" applyBorder="1" applyAlignment="1">
      <alignment horizontal="center" vertical="center" wrapText="1"/>
    </xf>
    <xf numFmtId="0" fontId="0" fillId="3" borderId="24" xfId="0" applyFont="1" applyFill="1" applyBorder="1" applyAlignment="1">
      <alignment horizontal="center" vertical="top" wrapText="1"/>
    </xf>
    <xf numFmtId="49" fontId="0" fillId="0" borderId="13" xfId="0" applyNumberFormat="1"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4" borderId="33" xfId="0" applyFont="1" applyFill="1" applyBorder="1" applyAlignment="1">
      <alignment horizontal="center" vertical="top" wrapText="1"/>
    </xf>
    <xf numFmtId="0" fontId="0" fillId="4" borderId="33" xfId="0" applyFont="1" applyFill="1" applyBorder="1" applyAlignment="1">
      <alignment horizontal="center" vertical="center" wrapText="1"/>
    </xf>
    <xf numFmtId="0" fontId="0" fillId="4" borderId="30" xfId="0" applyFont="1" applyFill="1" applyBorder="1" applyAlignment="1">
      <alignment horizontal="center" vertical="top" wrapText="1"/>
    </xf>
    <xf numFmtId="0" fontId="0" fillId="4" borderId="34" xfId="0" applyFont="1" applyFill="1" applyBorder="1" applyAlignment="1">
      <alignment horizontal="center" vertical="center" wrapText="1"/>
    </xf>
    <xf numFmtId="2" fontId="0" fillId="0" borderId="30"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3" borderId="30" xfId="0" applyFont="1" applyFill="1" applyBorder="1" applyAlignment="1">
      <alignment horizontal="center" vertical="top" wrapText="1"/>
    </xf>
    <xf numFmtId="49" fontId="0" fillId="3" borderId="35" xfId="0" applyNumberFormat="1" applyFont="1" applyFill="1" applyBorder="1" applyAlignment="1">
      <alignment horizontal="center" vertical="center" wrapText="1"/>
    </xf>
    <xf numFmtId="0" fontId="0" fillId="0" borderId="37" xfId="0" applyFont="1" applyBorder="1" applyAlignment="1">
      <alignment horizontal="center" vertical="center" wrapText="1"/>
    </xf>
    <xf numFmtId="0" fontId="2" fillId="2" borderId="32" xfId="0" applyFont="1" applyFill="1" applyBorder="1" applyAlignment="1">
      <alignment horizontal="center" vertical="center" wrapText="1"/>
    </xf>
    <xf numFmtId="0" fontId="0" fillId="6" borderId="33" xfId="0" applyFont="1" applyFill="1" applyBorder="1" applyAlignment="1">
      <alignment horizontal="center" vertical="top" wrapText="1"/>
    </xf>
    <xf numFmtId="0" fontId="0" fillId="6" borderId="33" xfId="0" applyFont="1" applyFill="1" applyBorder="1" applyAlignment="1">
      <alignment horizontal="center" vertical="center" wrapText="1"/>
    </xf>
    <xf numFmtId="0" fontId="0" fillId="6" borderId="30" xfId="0" applyFont="1" applyFill="1" applyBorder="1" applyAlignment="1">
      <alignment horizontal="center" vertical="top" wrapText="1"/>
    </xf>
    <xf numFmtId="0" fontId="0" fillId="6" borderId="34" xfId="0"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0" borderId="2" xfId="0" applyFont="1" applyBorder="1" applyAlignment="1">
      <alignment horizontal="center" vertical="top" wrapText="1"/>
    </xf>
    <xf numFmtId="0" fontId="0" fillId="3" borderId="38" xfId="0" applyFont="1" applyFill="1" applyBorder="1" applyAlignment="1">
      <alignment horizontal="center" vertical="top" wrapText="1"/>
    </xf>
    <xf numFmtId="0" fontId="0" fillId="3" borderId="39" xfId="0" applyFont="1" applyFill="1" applyBorder="1" applyAlignment="1">
      <alignment horizontal="center" vertical="top" wrapText="1"/>
    </xf>
    <xf numFmtId="0" fontId="0" fillId="3" borderId="20" xfId="0" applyFont="1" applyFill="1" applyBorder="1" applyAlignment="1">
      <alignment horizontal="center" vertical="center" wrapText="1"/>
    </xf>
    <xf numFmtId="0" fontId="2" fillId="7" borderId="40" xfId="0" applyFont="1" applyFill="1" applyBorder="1" applyAlignment="1">
      <alignment vertical="center" wrapText="1"/>
    </xf>
    <xf numFmtId="2" fontId="0" fillId="7" borderId="3" xfId="0" applyNumberFormat="1" applyFont="1" applyFill="1" applyBorder="1" applyAlignment="1">
      <alignment vertical="center" wrapText="1"/>
    </xf>
    <xf numFmtId="0" fontId="0" fillId="7" borderId="2" xfId="0" applyFont="1" applyFill="1" applyBorder="1" applyAlignment="1">
      <alignment vertical="center" wrapText="1"/>
    </xf>
    <xf numFmtId="0" fontId="0" fillId="7" borderId="3" xfId="0" applyFont="1" applyFill="1" applyBorder="1" applyAlignment="1">
      <alignment horizontal="center" vertical="top" wrapText="1"/>
    </xf>
    <xf numFmtId="49" fontId="0" fillId="4" borderId="31" xfId="0" applyNumberFormat="1" applyFont="1" applyFill="1" applyBorder="1" applyAlignment="1">
      <alignment horizontal="center" vertical="center" wrapText="1"/>
    </xf>
    <xf numFmtId="0" fontId="0" fillId="0" borderId="33" xfId="0" applyFont="1" applyBorder="1" applyAlignment="1">
      <alignment horizontal="center" vertical="top" wrapText="1"/>
    </xf>
    <xf numFmtId="0" fontId="0" fillId="3" borderId="34" xfId="0" applyFont="1" applyFill="1" applyBorder="1" applyAlignment="1">
      <alignment horizontal="center" vertical="center" wrapText="1"/>
    </xf>
    <xf numFmtId="0" fontId="2" fillId="7" borderId="29" xfId="0" applyFont="1" applyFill="1" applyBorder="1" applyAlignment="1">
      <alignment horizontal="center" vertical="center" wrapText="1"/>
    </xf>
    <xf numFmtId="2" fontId="0" fillId="7" borderId="30" xfId="0" applyNumberFormat="1" applyFont="1" applyFill="1" applyBorder="1" applyAlignment="1">
      <alignment horizontal="center" vertical="center" wrapText="1"/>
    </xf>
    <xf numFmtId="0" fontId="0" fillId="7" borderId="33" xfId="0" applyFont="1" applyFill="1" applyBorder="1" applyAlignment="1">
      <alignment horizontal="center" vertical="center" wrapText="1"/>
    </xf>
    <xf numFmtId="0" fontId="0" fillId="7" borderId="30" xfId="0" applyFont="1" applyFill="1" applyBorder="1" applyAlignment="1">
      <alignment horizontal="center" vertical="top" wrapText="1"/>
    </xf>
    <xf numFmtId="49" fontId="0" fillId="4" borderId="35" xfId="0" applyNumberFormat="1"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41" xfId="0" applyFont="1" applyFill="1" applyBorder="1" applyAlignment="1">
      <alignment horizontal="center" vertical="top" wrapText="1"/>
    </xf>
    <xf numFmtId="0" fontId="0" fillId="4" borderId="37" xfId="0" applyFont="1" applyFill="1" applyBorder="1" applyAlignment="1">
      <alignment horizontal="center" vertical="center" wrapText="1"/>
    </xf>
    <xf numFmtId="0" fontId="0" fillId="4" borderId="42" xfId="0" applyFont="1" applyFill="1" applyBorder="1" applyAlignment="1">
      <alignment horizontal="center" vertical="top" wrapText="1"/>
    </xf>
    <xf numFmtId="0" fontId="0" fillId="4"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2" fontId="0" fillId="0" borderId="38" xfId="0" applyNumberFormat="1" applyFont="1" applyBorder="1" applyAlignment="1">
      <alignment horizontal="center" vertical="center" wrapText="1"/>
    </xf>
    <xf numFmtId="0" fontId="0" fillId="3" borderId="41" xfId="0" applyFont="1" applyFill="1" applyBorder="1" applyAlignment="1">
      <alignment horizontal="center" vertical="center" wrapText="1"/>
    </xf>
    <xf numFmtId="49" fontId="0" fillId="3" borderId="15" xfId="0" applyNumberFormat="1" applyFont="1" applyFill="1" applyBorder="1" applyAlignment="1">
      <alignment horizontal="center" vertical="center" wrapText="1"/>
    </xf>
    <xf numFmtId="0" fontId="0" fillId="3" borderId="23" xfId="0" applyFont="1" applyFill="1" applyBorder="1" applyAlignment="1">
      <alignment horizontal="center" vertical="top" wrapText="1"/>
    </xf>
    <xf numFmtId="0" fontId="2" fillId="7" borderId="44" xfId="0" applyFont="1" applyFill="1" applyBorder="1" applyAlignment="1">
      <alignment vertical="center" wrapText="1"/>
    </xf>
    <xf numFmtId="0" fontId="0" fillId="7" borderId="2" xfId="0" applyFont="1" applyFill="1" applyBorder="1" applyAlignment="1">
      <alignment vertical="top" wrapText="1"/>
    </xf>
    <xf numFmtId="0" fontId="0" fillId="7" borderId="3" xfId="0" applyFont="1" applyFill="1" applyBorder="1" applyAlignment="1">
      <alignment vertical="top" wrapText="1"/>
    </xf>
    <xf numFmtId="0" fontId="0" fillId="4" borderId="31" xfId="0" applyFont="1" applyFill="1" applyBorder="1" applyAlignment="1">
      <alignment horizontal="center" vertical="center" wrapText="1"/>
    </xf>
    <xf numFmtId="0" fontId="2" fillId="2" borderId="40" xfId="0" applyFont="1" applyFill="1" applyBorder="1" applyAlignment="1">
      <alignment horizontal="center" vertical="center" wrapText="1"/>
    </xf>
    <xf numFmtId="2" fontId="0" fillId="3" borderId="3"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3" borderId="31" xfId="0" applyNumberFormat="1" applyFont="1" applyFill="1" applyBorder="1" applyAlignment="1">
      <alignment horizontal="center" vertical="center" wrapText="1"/>
    </xf>
    <xf numFmtId="0" fontId="2" fillId="7" borderId="32" xfId="0" applyFont="1" applyFill="1" applyBorder="1" applyAlignment="1">
      <alignment horizontal="center" vertical="center" wrapText="1"/>
    </xf>
    <xf numFmtId="0" fontId="0" fillId="7" borderId="33" xfId="0" applyFont="1" applyFill="1" applyBorder="1" applyAlignment="1">
      <alignment horizontal="center" vertical="top" wrapText="1"/>
    </xf>
    <xf numFmtId="2" fontId="0" fillId="3" borderId="30" xfId="0" applyNumberFormat="1" applyFont="1" applyFill="1" applyBorder="1" applyAlignment="1">
      <alignment horizontal="center" vertical="center" wrapText="1"/>
    </xf>
    <xf numFmtId="0" fontId="0" fillId="3" borderId="33" xfId="0" applyFont="1" applyFill="1" applyBorder="1" applyAlignment="1">
      <alignment horizontal="center" vertical="top" wrapText="1"/>
    </xf>
    <xf numFmtId="0" fontId="0" fillId="0" borderId="34" xfId="0"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2" fontId="0" fillId="0" borderId="39" xfId="0" applyNumberFormat="1" applyFont="1" applyFill="1" applyBorder="1" applyAlignment="1">
      <alignment horizontal="center" vertical="center" wrapText="1"/>
    </xf>
    <xf numFmtId="2" fontId="0" fillId="0" borderId="24" xfId="0" applyNumberFormat="1" applyFont="1" applyFill="1" applyBorder="1" applyAlignment="1">
      <alignment horizontal="center" vertical="center" wrapText="1"/>
    </xf>
    <xf numFmtId="0" fontId="0" fillId="3" borderId="41" xfId="0" applyFont="1" applyFill="1" applyBorder="1" applyAlignment="1">
      <alignment horizontal="center" vertical="top" wrapText="1"/>
    </xf>
    <xf numFmtId="0" fontId="0" fillId="0" borderId="15" xfId="0" applyFont="1" applyFill="1" applyBorder="1" applyAlignment="1">
      <alignment horizontal="center" vertical="center" wrapText="1"/>
    </xf>
    <xf numFmtId="0" fontId="0" fillId="7" borderId="41" xfId="0" applyFont="1" applyFill="1" applyBorder="1" applyAlignment="1">
      <alignment horizontal="center" vertical="center" wrapText="1"/>
    </xf>
    <xf numFmtId="2" fontId="0" fillId="3" borderId="24" xfId="0" applyNumberFormat="1" applyFont="1" applyFill="1" applyBorder="1" applyAlignment="1">
      <alignment horizontal="center" vertical="center" wrapText="1"/>
    </xf>
    <xf numFmtId="0" fontId="0" fillId="4" borderId="46" xfId="0" applyFont="1" applyFill="1" applyBorder="1" applyAlignment="1">
      <alignment horizontal="center" vertical="top" wrapText="1"/>
    </xf>
    <xf numFmtId="0" fontId="0" fillId="4" borderId="41" xfId="0" applyFont="1" applyFill="1" applyBorder="1" applyAlignment="1">
      <alignment horizontal="center" vertical="center" wrapText="1"/>
    </xf>
    <xf numFmtId="0" fontId="0" fillId="4" borderId="45" xfId="0" applyFont="1" applyFill="1" applyBorder="1" applyAlignment="1">
      <alignment horizontal="center" vertical="top" wrapText="1"/>
    </xf>
    <xf numFmtId="0" fontId="0" fillId="4" borderId="39" xfId="0" applyFont="1" applyFill="1" applyBorder="1" applyAlignment="1">
      <alignment horizontal="center" vertical="top" wrapText="1"/>
    </xf>
    <xf numFmtId="0" fontId="0" fillId="4" borderId="3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0" fillId="3" borderId="45" xfId="0" applyFont="1" applyFill="1" applyBorder="1" applyAlignment="1">
      <alignment horizontal="center" vertical="top" wrapText="1"/>
    </xf>
    <xf numFmtId="0" fontId="0" fillId="3" borderId="37" xfId="0" applyFont="1" applyFill="1" applyBorder="1" applyAlignment="1">
      <alignment horizontal="center" vertical="center" wrapText="1"/>
    </xf>
    <xf numFmtId="0" fontId="0" fillId="0" borderId="45" xfId="0" applyFont="1" applyFill="1" applyBorder="1" applyAlignment="1">
      <alignment horizontal="center" vertical="top" wrapText="1"/>
    </xf>
    <xf numFmtId="0" fontId="0" fillId="0" borderId="39" xfId="0" applyFont="1" applyFill="1" applyBorder="1" applyAlignment="1">
      <alignment horizontal="center" vertical="top" wrapText="1"/>
    </xf>
    <xf numFmtId="2" fontId="0" fillId="3" borderId="39" xfId="0" applyNumberFormat="1" applyFont="1" applyFill="1" applyBorder="1" applyAlignment="1">
      <alignment horizontal="center" vertical="center" wrapText="1"/>
    </xf>
    <xf numFmtId="0" fontId="6" fillId="8" borderId="30" xfId="0" applyFont="1" applyFill="1" applyBorder="1" applyAlignment="1">
      <alignment horizontal="center" vertical="center" wrapText="1"/>
    </xf>
    <xf numFmtId="0" fontId="0" fillId="3" borderId="8" xfId="0" applyFont="1" applyFill="1" applyBorder="1" applyAlignment="1">
      <alignment horizontal="center" vertical="center" wrapText="1"/>
    </xf>
    <xf numFmtId="2" fontId="2" fillId="4" borderId="47" xfId="0" applyNumberFormat="1" applyFont="1" applyFill="1" applyBorder="1" applyAlignment="1">
      <alignment horizontal="center" vertical="center" wrapText="1"/>
    </xf>
    <xf numFmtId="2" fontId="0" fillId="4" borderId="48" xfId="0" applyNumberFormat="1" applyFont="1" applyFill="1" applyBorder="1" applyAlignment="1">
      <alignment horizontal="center" vertical="center" wrapText="1"/>
    </xf>
    <xf numFmtId="0" fontId="0" fillId="4" borderId="48" xfId="0" applyFont="1" applyFill="1" applyBorder="1" applyAlignment="1">
      <alignment horizontal="center" vertical="center" wrapText="1"/>
    </xf>
    <xf numFmtId="0" fontId="0" fillId="4" borderId="42" xfId="0" applyFont="1" applyFill="1" applyBorder="1" applyAlignment="1">
      <alignment horizontal="center" vertical="center" wrapText="1"/>
    </xf>
    <xf numFmtId="2" fontId="0" fillId="4" borderId="20"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2" fontId="0" fillId="0" borderId="50" xfId="0" applyNumberForma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2" xfId="0" applyBorder="1" applyAlignment="1">
      <alignment horizontal="center" wrapText="1"/>
    </xf>
    <xf numFmtId="2" fontId="2" fillId="4" borderId="18" xfId="0" applyNumberFormat="1" applyFont="1" applyFill="1" applyBorder="1" applyAlignment="1">
      <alignment horizontal="center" vertical="center" wrapText="1"/>
    </xf>
    <xf numFmtId="2" fontId="0" fillId="4" borderId="37" xfId="0" applyNumberFormat="1" applyFont="1" applyFill="1" applyBorder="1" applyAlignment="1">
      <alignment horizontal="center" vertical="center" wrapText="1"/>
    </xf>
    <xf numFmtId="0" fontId="0" fillId="4" borderId="38" xfId="0" applyFont="1" applyFill="1" applyBorder="1" applyAlignment="1">
      <alignment vertical="center" wrapText="1"/>
    </xf>
    <xf numFmtId="0" fontId="0" fillId="4" borderId="51" xfId="0" applyFont="1" applyFill="1" applyBorder="1" applyAlignment="1">
      <alignment horizontal="center" vertical="center" wrapText="1"/>
    </xf>
    <xf numFmtId="2" fontId="0" fillId="4" borderId="15"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0" fillId="3" borderId="38" xfId="0" applyFont="1" applyFill="1" applyBorder="1" applyAlignment="1">
      <alignment horizontal="center" vertical="center" wrapText="1"/>
    </xf>
    <xf numFmtId="2" fontId="2" fillId="4" borderId="28" xfId="0" applyNumberFormat="1" applyFont="1" applyFill="1" applyBorder="1" applyAlignment="1">
      <alignment horizontal="center" vertical="center" wrapText="1"/>
    </xf>
    <xf numFmtId="2" fontId="0" fillId="4" borderId="41" xfId="0" applyNumberFormat="1" applyFont="1" applyFill="1" applyBorder="1" applyAlignment="1">
      <alignment horizontal="center" vertical="center" wrapText="1"/>
    </xf>
    <xf numFmtId="0" fontId="0" fillId="4" borderId="39" xfId="0" applyFont="1" applyFill="1" applyBorder="1" applyAlignment="1">
      <alignment vertical="center" wrapText="1"/>
    </xf>
    <xf numFmtId="2" fontId="0" fillId="4" borderId="35"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0" fillId="0" borderId="45"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4" borderId="41" xfId="0" applyFont="1" applyFill="1" applyBorder="1" applyAlignment="1">
      <alignment vertical="center" wrapText="1"/>
    </xf>
    <xf numFmtId="2" fontId="2" fillId="2" borderId="22" xfId="0" applyNumberFormat="1" applyFont="1" applyFill="1" applyBorder="1" applyAlignment="1">
      <alignment horizontal="center" vertical="center" wrapText="1"/>
    </xf>
    <xf numFmtId="164" fontId="0" fillId="0" borderId="23" xfId="0" applyNumberFormat="1" applyFont="1" applyBorder="1" applyAlignment="1">
      <alignment horizontal="center" vertical="center" wrapText="1"/>
    </xf>
    <xf numFmtId="2" fontId="0" fillId="3" borderId="25" xfId="0" applyNumberFormat="1" applyFont="1" applyFill="1" applyBorder="1" applyAlignment="1">
      <alignment horizontal="center" vertical="center" wrapText="1"/>
    </xf>
    <xf numFmtId="2" fontId="2" fillId="2" borderId="26"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0" fillId="4" borderId="41" xfId="0" applyNumberFormat="1" applyFont="1" applyFill="1" applyBorder="1" applyAlignment="1">
      <alignment vertical="center" wrapText="1"/>
    </xf>
    <xf numFmtId="2" fontId="0" fillId="4" borderId="35" xfId="0" applyNumberFormat="1" applyFont="1" applyFill="1" applyBorder="1" applyAlignment="1">
      <alignment vertical="center" wrapText="1"/>
    </xf>
    <xf numFmtId="2" fontId="0" fillId="0" borderId="23" xfId="0" applyNumberFormat="1" applyFont="1" applyBorder="1" applyAlignment="1">
      <alignment horizontal="center" vertical="center" wrapText="1"/>
    </xf>
    <xf numFmtId="2" fontId="0" fillId="0" borderId="25" xfId="0" applyNumberFormat="1" applyFont="1" applyFill="1" applyBorder="1" applyAlignment="1">
      <alignment horizontal="center" vertical="center" wrapText="1"/>
    </xf>
    <xf numFmtId="0" fontId="0" fillId="3" borderId="24" xfId="0" applyFont="1" applyFill="1" applyBorder="1" applyAlignment="1">
      <alignment horizontal="center" vertical="center" wrapText="1"/>
    </xf>
    <xf numFmtId="2" fontId="2" fillId="2" borderId="18" xfId="0" applyNumberFormat="1" applyFont="1" applyFill="1" applyBorder="1" applyAlignment="1">
      <alignment horizontal="center" vertical="center" wrapText="1"/>
    </xf>
    <xf numFmtId="2" fontId="0" fillId="0" borderId="41" xfId="0" applyNumberFormat="1" applyFont="1" applyBorder="1" applyAlignment="1">
      <alignment horizontal="center" vertical="center" wrapText="1"/>
    </xf>
    <xf numFmtId="0" fontId="0" fillId="0" borderId="41" xfId="0" applyFont="1" applyBorder="1" applyAlignment="1">
      <alignment horizontal="center" vertical="center" wrapText="1"/>
    </xf>
    <xf numFmtId="0" fontId="0" fillId="0" borderId="51" xfId="0" applyFont="1" applyBorder="1" applyAlignment="1">
      <alignment horizontal="center" vertical="center" wrapText="1"/>
    </xf>
    <xf numFmtId="2" fontId="0" fillId="0" borderId="35" xfId="0" applyNumberFormat="1"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2" fontId="2" fillId="7" borderId="28" xfId="0" applyNumberFormat="1" applyFont="1" applyFill="1" applyBorder="1" applyAlignment="1">
      <alignment horizontal="center" vertical="center" wrapText="1"/>
    </xf>
    <xf numFmtId="2" fontId="0" fillId="7" borderId="41" xfId="0" applyNumberFormat="1" applyFont="1" applyFill="1" applyBorder="1" applyAlignment="1">
      <alignment horizontal="center" vertical="center" wrapText="1"/>
    </xf>
    <xf numFmtId="0" fontId="0" fillId="7" borderId="41" xfId="0" applyFont="1" applyFill="1" applyBorder="1" applyAlignment="1">
      <alignment vertical="center" wrapText="1"/>
    </xf>
    <xf numFmtId="0" fontId="0" fillId="7" borderId="30" xfId="0"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164" fontId="0" fillId="0" borderId="41" xfId="0" applyNumberFormat="1" applyFont="1" applyBorder="1" applyAlignment="1">
      <alignment horizontal="center" vertical="center" wrapText="1"/>
    </xf>
    <xf numFmtId="2" fontId="0" fillId="3" borderId="35" xfId="0" applyNumberFormat="1" applyFont="1" applyFill="1" applyBorder="1" applyAlignment="1">
      <alignment horizontal="center" vertical="center" wrapText="1"/>
    </xf>
    <xf numFmtId="2" fontId="2" fillId="4" borderId="44" xfId="0" applyNumberFormat="1" applyFont="1" applyFill="1" applyBorder="1" applyAlignment="1">
      <alignment horizontal="center" vertical="center" wrapText="1"/>
    </xf>
    <xf numFmtId="2" fontId="0" fillId="4" borderId="2" xfId="0" applyNumberFormat="1" applyFont="1" applyFill="1" applyBorder="1" applyAlignment="1">
      <alignment horizontal="center" vertical="center" wrapText="1"/>
    </xf>
    <xf numFmtId="0" fontId="0" fillId="4" borderId="3" xfId="0" applyFont="1" applyFill="1" applyBorder="1" applyAlignment="1">
      <alignment vertical="center" wrapText="1"/>
    </xf>
    <xf numFmtId="2" fontId="0" fillId="4" borderId="31" xfId="0" applyNumberFormat="1" applyFont="1" applyFill="1" applyBorder="1" applyAlignment="1">
      <alignment horizontal="center" vertical="center" wrapText="1"/>
    </xf>
    <xf numFmtId="2" fontId="0" fillId="0" borderId="50" xfId="0" applyNumberFormat="1" applyFont="1" applyFill="1" applyBorder="1" applyAlignment="1">
      <alignment horizontal="center" vertical="center" wrapText="1"/>
    </xf>
    <xf numFmtId="0" fontId="6" fillId="5" borderId="42" xfId="0" applyFont="1" applyFill="1" applyBorder="1" applyAlignment="1">
      <alignment horizontal="center" vertical="center" wrapText="1"/>
    </xf>
    <xf numFmtId="0" fontId="0" fillId="3" borderId="42" xfId="0"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2" fontId="0" fillId="4" borderId="53" xfId="0" applyNumberFormat="1" applyFont="1" applyFill="1" applyBorder="1" applyAlignment="1">
      <alignment horizontal="center" vertical="center" wrapText="1"/>
    </xf>
    <xf numFmtId="2" fontId="2" fillId="4" borderId="32" xfId="0" applyNumberFormat="1" applyFont="1" applyFill="1" applyBorder="1" applyAlignment="1">
      <alignment horizontal="center" vertical="center" wrapText="1"/>
    </xf>
    <xf numFmtId="2" fontId="0" fillId="4" borderId="33" xfId="0" applyNumberFormat="1" applyFont="1" applyFill="1" applyBorder="1" applyAlignment="1">
      <alignment horizontal="center" vertical="center" wrapText="1"/>
    </xf>
    <xf numFmtId="0" fontId="0" fillId="4" borderId="30" xfId="0" applyFont="1" applyFill="1" applyBorder="1" applyAlignment="1">
      <alignment horizontal="center" vertical="center" wrapText="1"/>
    </xf>
    <xf numFmtId="2" fontId="0" fillId="4" borderId="34" xfId="0" applyNumberFormat="1" applyFont="1" applyFill="1" applyBorder="1" applyAlignment="1">
      <alignment horizontal="center" vertical="center" wrapText="1"/>
    </xf>
    <xf numFmtId="2" fontId="0" fillId="0" borderId="46" xfId="0" applyNumberFormat="1" applyFont="1" applyFill="1" applyBorder="1" applyAlignment="1">
      <alignment horizontal="center" vertical="center" wrapText="1"/>
    </xf>
    <xf numFmtId="0" fontId="6" fillId="0" borderId="33" xfId="0" applyFont="1" applyBorder="1" applyAlignment="1">
      <alignment horizontal="center" vertical="center" wrapText="1"/>
    </xf>
    <xf numFmtId="0" fontId="0" fillId="3" borderId="30"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6" fillId="0" borderId="37" xfId="0" applyFont="1" applyBorder="1" applyAlignment="1">
      <alignment horizontal="center" vertical="center" wrapText="1"/>
    </xf>
    <xf numFmtId="2" fontId="0" fillId="3" borderId="34"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0" fillId="4" borderId="39" xfId="0" applyFont="1" applyFill="1" applyBorder="1" applyAlignment="1">
      <alignment horizontal="center" vertical="center" wrapText="1"/>
    </xf>
    <xf numFmtId="0" fontId="6" fillId="0" borderId="4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8" xfId="0" applyFont="1" applyBorder="1" applyAlignment="1">
      <alignment horizontal="center" vertical="center" wrapText="1"/>
    </xf>
    <xf numFmtId="2" fontId="0" fillId="0" borderId="15" xfId="0" applyNumberFormat="1" applyFont="1" applyFill="1" applyBorder="1" applyAlignment="1">
      <alignment horizontal="center" vertical="center" wrapText="1"/>
    </xf>
    <xf numFmtId="0" fontId="0" fillId="6" borderId="30" xfId="0" applyFont="1" applyFill="1" applyBorder="1" applyAlignment="1">
      <alignment horizontal="center" vertical="center" wrapText="1"/>
    </xf>
    <xf numFmtId="2" fontId="0" fillId="6" borderId="34" xfId="0" applyNumberFormat="1" applyFont="1" applyFill="1" applyBorder="1" applyAlignment="1">
      <alignment horizontal="center" vertical="center" wrapText="1"/>
    </xf>
    <xf numFmtId="0" fontId="0" fillId="6" borderId="24" xfId="0" applyFont="1" applyFill="1" applyBorder="1" applyAlignment="1">
      <alignment horizontal="center" vertical="center" wrapText="1"/>
    </xf>
    <xf numFmtId="2" fontId="0" fillId="6" borderId="25" xfId="0" applyNumberFormat="1"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3" xfId="0" applyFont="1" applyFill="1" applyBorder="1" applyAlignment="1">
      <alignment horizontal="center" vertical="center" wrapText="1"/>
    </xf>
    <xf numFmtId="164" fontId="0" fillId="0" borderId="46" xfId="0" applyNumberFormat="1" applyFont="1" applyFill="1" applyBorder="1" applyAlignment="1">
      <alignment horizontal="center" vertical="center" wrapText="1"/>
    </xf>
    <xf numFmtId="0" fontId="0" fillId="0" borderId="30" xfId="0" applyFont="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2" fontId="0" fillId="0" borderId="34" xfId="0" applyNumberFormat="1" applyFont="1" applyFill="1" applyBorder="1" applyAlignment="1">
      <alignment horizontal="center" vertical="center" wrapText="1"/>
    </xf>
    <xf numFmtId="2" fontId="2" fillId="2" borderId="32" xfId="0" applyNumberFormat="1" applyFont="1" applyFill="1" applyBorder="1" applyAlignment="1">
      <alignment horizontal="center" vertical="center" wrapText="1"/>
    </xf>
    <xf numFmtId="2" fontId="0" fillId="0" borderId="33" xfId="0" applyNumberFormat="1" applyFont="1" applyBorder="1" applyAlignment="1">
      <alignment horizontal="center" vertical="center" wrapText="1"/>
    </xf>
    <xf numFmtId="164" fontId="0" fillId="0" borderId="33" xfId="0" applyNumberFormat="1" applyFont="1" applyBorder="1" applyAlignment="1">
      <alignment horizontal="center" vertical="center" wrapText="1"/>
    </xf>
    <xf numFmtId="2" fontId="0" fillId="0" borderId="39" xfId="0" applyNumberFormat="1" applyFont="1" applyBorder="1" applyAlignment="1">
      <alignment horizontal="center" vertical="center" wrapText="1"/>
    </xf>
    <xf numFmtId="0" fontId="6" fillId="0" borderId="30" xfId="0" applyFont="1" applyBorder="1" applyAlignment="1">
      <alignment horizontal="center" vertical="center" wrapText="1"/>
    </xf>
    <xf numFmtId="2" fontId="0" fillId="0" borderId="3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2" fontId="0" fillId="0" borderId="42" xfId="0" applyNumberForma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ill="1" applyBorder="1" applyAlignment="1">
      <alignment horizontal="center" wrapText="1"/>
    </xf>
    <xf numFmtId="15" fontId="0" fillId="0" borderId="31" xfId="0" applyNumberFormat="1" applyFont="1" applyFill="1" applyBorder="1" applyAlignment="1">
      <alignment horizontal="center" vertical="center" wrapText="1"/>
    </xf>
    <xf numFmtId="15" fontId="0" fillId="0" borderId="35" xfId="0" applyNumberFormat="1" applyFont="1" applyFill="1" applyBorder="1" applyAlignment="1">
      <alignment horizontal="center" vertical="center" wrapText="1"/>
    </xf>
    <xf numFmtId="15" fontId="0" fillId="0" borderId="25"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2" fontId="0" fillId="0" borderId="37" xfId="0" applyNumberFormat="1" applyFont="1" applyBorder="1" applyAlignment="1">
      <alignment horizontal="center" vertical="center" wrapText="1"/>
    </xf>
    <xf numFmtId="0" fontId="0" fillId="0" borderId="33" xfId="0" applyFont="1" applyFill="1" applyBorder="1" applyAlignment="1">
      <alignment horizontal="center" vertical="center" wrapText="1"/>
    </xf>
    <xf numFmtId="2" fontId="2" fillId="7" borderId="33" xfId="0" applyNumberFormat="1" applyFont="1" applyFill="1" applyBorder="1" applyAlignment="1">
      <alignment horizontal="center" vertical="center" wrapText="1"/>
    </xf>
    <xf numFmtId="2" fontId="0" fillId="7" borderId="46" xfId="0" applyNumberFormat="1" applyFont="1" applyFill="1" applyBorder="1" applyAlignment="1">
      <alignment horizontal="center" vertical="center" wrapText="1"/>
    </xf>
    <xf numFmtId="49" fontId="0" fillId="7" borderId="15"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2" fontId="0" fillId="7" borderId="17"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51" xfId="0" applyFont="1" applyFill="1" applyBorder="1" applyAlignment="1">
      <alignment horizontal="center" vertical="center" wrapText="1"/>
    </xf>
    <xf numFmtId="49" fontId="0" fillId="7" borderId="35" xfId="0" applyNumberFormat="1" applyFont="1" applyFill="1" applyBorder="1" applyAlignment="1">
      <alignment horizontal="center" vertical="center" wrapText="1"/>
    </xf>
    <xf numFmtId="2" fontId="2" fillId="2" borderId="41"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15" fontId="0" fillId="3" borderId="35" xfId="0" applyNumberFormat="1" applyFont="1" applyFill="1" applyBorder="1" applyAlignment="1">
      <alignment horizontal="center" vertical="center" wrapText="1"/>
    </xf>
    <xf numFmtId="164" fontId="0" fillId="0" borderId="24" xfId="0" applyNumberFormat="1" applyFont="1" applyBorder="1" applyAlignment="1">
      <alignment horizontal="center" vertical="center" wrapText="1"/>
    </xf>
    <xf numFmtId="2" fontId="2" fillId="2" borderId="47" xfId="0" applyNumberFormat="1" applyFont="1" applyFill="1" applyBorder="1" applyAlignment="1">
      <alignment horizontal="center" vertical="center" wrapText="1"/>
    </xf>
    <xf numFmtId="0" fontId="0" fillId="0" borderId="42" xfId="0" applyFont="1" applyBorder="1" applyAlignment="1">
      <alignment horizontal="center" vertical="center" wrapText="1"/>
    </xf>
    <xf numFmtId="2" fontId="0" fillId="3" borderId="20" xfId="0" applyNumberFormat="1" applyFont="1" applyFill="1" applyBorder="1" applyAlignment="1">
      <alignment horizontal="center" vertical="center" wrapText="1"/>
    </xf>
    <xf numFmtId="2" fontId="0" fillId="3" borderId="15" xfId="0" applyNumberFormat="1" applyFont="1" applyFill="1" applyBorder="1" applyAlignment="1">
      <alignment horizontal="center" vertical="center" wrapText="1"/>
    </xf>
    <xf numFmtId="15" fontId="0" fillId="3" borderId="23" xfId="0" applyNumberFormat="1" applyFont="1" applyFill="1" applyBorder="1" applyAlignment="1">
      <alignment horizontal="center" vertical="center" wrapText="1"/>
    </xf>
    <xf numFmtId="164" fontId="0" fillId="0" borderId="30" xfId="0" applyNumberFormat="1" applyFont="1" applyBorder="1" applyAlignment="1">
      <alignment horizontal="center" vertical="center" wrapText="1"/>
    </xf>
    <xf numFmtId="15" fontId="0" fillId="0" borderId="15" xfId="0" applyNumberFormat="1" applyFont="1" applyFill="1" applyBorder="1" applyAlignment="1">
      <alignment horizontal="center" vertical="center" wrapText="1"/>
    </xf>
    <xf numFmtId="0" fontId="0" fillId="6" borderId="3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0" fillId="7" borderId="48" xfId="0"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2" fontId="0" fillId="3" borderId="2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2" fontId="0" fillId="3" borderId="9" xfId="0" applyNumberFormat="1" applyFont="1" applyFill="1" applyBorder="1" applyAlignment="1">
      <alignment horizontal="center" vertical="center" wrapText="1"/>
    </xf>
    <xf numFmtId="0" fontId="0" fillId="3" borderId="9" xfId="0" applyFont="1" applyFill="1" applyBorder="1" applyAlignment="1">
      <alignment horizontal="center" vertical="center" wrapText="1"/>
    </xf>
    <xf numFmtId="2" fontId="0" fillId="0" borderId="50" xfId="0" applyNumberFormat="1" applyFont="1" applyBorder="1" applyAlignment="1">
      <alignment horizontal="center" vertical="center" wrapText="1"/>
    </xf>
    <xf numFmtId="0" fontId="0" fillId="0" borderId="31" xfId="0" applyFont="1" applyFill="1" applyBorder="1" applyAlignment="1">
      <alignment horizontal="center" vertical="center" wrapText="1"/>
    </xf>
    <xf numFmtId="2" fontId="0" fillId="0" borderId="55" xfId="0" applyNumberFormat="1" applyFont="1" applyBorder="1" applyAlignment="1">
      <alignment horizontal="center" vertical="center" wrapText="1"/>
    </xf>
    <xf numFmtId="0" fontId="0" fillId="0" borderId="24"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0" fillId="7" borderId="42"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2" fillId="9" borderId="18" xfId="0" applyFont="1" applyFill="1" applyBorder="1" applyAlignment="1">
      <alignment horizontal="center" vertical="center" wrapText="1"/>
    </xf>
    <xf numFmtId="2" fontId="0" fillId="3" borderId="38" xfId="0" applyNumberFormat="1" applyFont="1" applyFill="1" applyBorder="1" applyAlignment="1">
      <alignment horizontal="center" vertical="center" wrapText="1"/>
    </xf>
    <xf numFmtId="0" fontId="2" fillId="2" borderId="54" xfId="0" applyFont="1" applyFill="1" applyBorder="1" applyAlignment="1">
      <alignment horizontal="center" vertical="center" wrapText="1"/>
    </xf>
    <xf numFmtId="0" fontId="0" fillId="3" borderId="51" xfId="0" applyFont="1" applyFill="1" applyBorder="1" applyAlignment="1">
      <alignment horizontal="center" vertical="center" wrapText="1"/>
    </xf>
    <xf numFmtId="2" fontId="0" fillId="3" borderId="45" xfId="0" applyNumberFormat="1" applyFont="1" applyFill="1" applyBorder="1" applyAlignment="1">
      <alignment horizontal="center" vertical="center" wrapText="1"/>
    </xf>
    <xf numFmtId="2" fontId="0" fillId="3" borderId="41"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2" fontId="0" fillId="0" borderId="4" xfId="0" applyNumberFormat="1" applyFont="1" applyFill="1" applyBorder="1" applyAlignment="1">
      <alignment horizontal="center" vertical="center" wrapText="1"/>
    </xf>
    <xf numFmtId="2" fontId="0" fillId="0" borderId="55" xfId="0" applyNumberFormat="1" applyFont="1" applyFill="1" applyBorder="1" applyAlignment="1">
      <alignment horizontal="center" vertical="center" wrapText="1"/>
    </xf>
    <xf numFmtId="2" fontId="2" fillId="9" borderId="47"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0" fillId="3" borderId="15" xfId="0"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30" xfId="0" applyFont="1" applyFill="1" applyBorder="1" applyAlignment="1">
      <alignment horizontal="center" vertical="center" wrapText="1"/>
    </xf>
    <xf numFmtId="2" fontId="0" fillId="6" borderId="33" xfId="0" applyNumberFormat="1" applyFont="1" applyFill="1" applyBorder="1" applyAlignment="1">
      <alignment horizontal="center" vertical="center" wrapText="1"/>
    </xf>
    <xf numFmtId="2" fontId="0" fillId="6" borderId="37" xfId="0" applyNumberFormat="1" applyFont="1" applyFill="1" applyBorder="1" applyAlignment="1">
      <alignment horizontal="center" vertical="center" wrapText="1"/>
    </xf>
    <xf numFmtId="0" fontId="0" fillId="6" borderId="38" xfId="0" applyFont="1" applyFill="1" applyBorder="1" applyAlignment="1">
      <alignment horizontal="center" vertical="center" wrapText="1"/>
    </xf>
    <xf numFmtId="2" fontId="2" fillId="2" borderId="46" xfId="0" applyNumberFormat="1" applyFont="1" applyFill="1" applyBorder="1" applyAlignment="1">
      <alignment horizontal="center" vertical="center" wrapText="1"/>
    </xf>
    <xf numFmtId="0" fontId="0" fillId="4" borderId="3" xfId="0" applyFont="1" applyFill="1" applyBorder="1" applyAlignment="1">
      <alignment horizontal="center" vertical="center" wrapText="1"/>
    </xf>
    <xf numFmtId="2" fontId="0" fillId="0" borderId="42" xfId="0" applyNumberFormat="1" applyFont="1" applyFill="1" applyBorder="1" applyAlignment="1">
      <alignment horizontal="center" vertical="center" wrapText="1"/>
    </xf>
    <xf numFmtId="0" fontId="0" fillId="3" borderId="31" xfId="0" applyFont="1" applyFill="1" applyBorder="1" applyAlignment="1">
      <alignment horizontal="center" vertical="center" wrapText="1"/>
    </xf>
    <xf numFmtId="2" fontId="2" fillId="2" borderId="54" xfId="0" applyNumberFormat="1" applyFont="1" applyFill="1" applyBorder="1" applyAlignment="1">
      <alignment horizontal="center" vertical="center" wrapText="1"/>
    </xf>
    <xf numFmtId="2" fontId="0" fillId="6" borderId="6" xfId="0" applyNumberFormat="1" applyFont="1" applyFill="1" applyBorder="1" applyAlignment="1">
      <alignment horizontal="center" vertical="center" wrapText="1"/>
    </xf>
    <xf numFmtId="2" fontId="0" fillId="0" borderId="51"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0" borderId="53" xfId="0" applyFont="1" applyFill="1" applyBorder="1" applyAlignment="1">
      <alignment horizontal="center" vertical="center" wrapText="1"/>
    </xf>
    <xf numFmtId="2" fontId="0" fillId="6" borderId="23" xfId="0" applyNumberFormat="1" applyFont="1" applyFill="1" applyBorder="1" applyAlignment="1">
      <alignment horizontal="center" vertical="center" wrapText="1"/>
    </xf>
    <xf numFmtId="0" fontId="0" fillId="4" borderId="34" xfId="0" applyFont="1" applyFill="1" applyBorder="1" applyAlignment="1">
      <alignment horizontal="center" wrapText="1"/>
    </xf>
    <xf numFmtId="2" fontId="0" fillId="6" borderId="48" xfId="0" applyNumberFormat="1"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20" xfId="0" applyFont="1" applyFill="1" applyBorder="1" applyAlignment="1">
      <alignment horizontal="center" wrapText="1"/>
    </xf>
    <xf numFmtId="0" fontId="2" fillId="2" borderId="49" xfId="0" applyFont="1" applyFill="1" applyBorder="1" applyAlignment="1">
      <alignment horizontal="center" wrapText="1"/>
    </xf>
    <xf numFmtId="2" fontId="0" fillId="6" borderId="42" xfId="0" applyNumberFormat="1" applyFont="1" applyFill="1" applyBorder="1" applyAlignment="1">
      <alignment horizontal="center" vertical="center" wrapText="1"/>
    </xf>
    <xf numFmtId="0" fontId="0" fillId="6" borderId="48" xfId="0" applyFont="1" applyFill="1" applyBorder="1" applyAlignment="1">
      <alignment horizontal="center" vertical="center" wrapText="1"/>
    </xf>
    <xf numFmtId="0" fontId="0" fillId="6" borderId="35" xfId="0" applyFont="1" applyFill="1" applyBorder="1" applyAlignment="1">
      <alignment horizontal="center" vertical="center" wrapText="1"/>
    </xf>
    <xf numFmtId="2" fontId="2" fillId="4" borderId="54" xfId="0" applyNumberFormat="1" applyFont="1" applyFill="1" applyBorder="1" applyAlignment="1">
      <alignment horizontal="center" vertical="center" wrapText="1"/>
    </xf>
    <xf numFmtId="2" fontId="0" fillId="4" borderId="6" xfId="0" applyNumberFormat="1" applyFont="1" applyFill="1" applyBorder="1" applyAlignment="1">
      <alignment horizontal="center" vertical="center" wrapText="1"/>
    </xf>
    <xf numFmtId="0" fontId="0" fillId="4" borderId="6" xfId="0" applyFont="1" applyFill="1" applyBorder="1" applyAlignment="1">
      <alignment horizontal="center" vertical="center" wrapText="1"/>
    </xf>
    <xf numFmtId="0" fontId="2" fillId="2" borderId="29" xfId="0" applyFont="1" applyFill="1" applyBorder="1" applyAlignment="1">
      <alignment horizontal="center" wrapText="1"/>
    </xf>
    <xf numFmtId="2" fontId="0" fillId="0" borderId="42" xfId="0" applyNumberFormat="1" applyFont="1" applyBorder="1" applyAlignment="1">
      <alignment horizontal="center" vertical="center" wrapText="1"/>
    </xf>
    <xf numFmtId="15" fontId="0" fillId="3" borderId="31" xfId="0" applyNumberFormat="1" applyFont="1" applyFill="1" applyBorder="1" applyAlignment="1">
      <alignment horizontal="center" vertical="center" wrapText="1"/>
    </xf>
    <xf numFmtId="0" fontId="0" fillId="4" borderId="33" xfId="0" applyFill="1" applyBorder="1" applyAlignment="1">
      <alignment horizontal="center" vertical="center" wrapText="1"/>
    </xf>
    <xf numFmtId="2" fontId="0" fillId="3" borderId="33" xfId="0" applyNumberFormat="1" applyFont="1" applyFill="1" applyBorder="1" applyAlignment="1">
      <alignment horizontal="center" vertical="center" wrapText="1"/>
    </xf>
    <xf numFmtId="0" fontId="0" fillId="4" borderId="42" xfId="0" applyFill="1" applyBorder="1" applyAlignment="1">
      <alignment wrapText="1"/>
    </xf>
    <xf numFmtId="0" fontId="0" fillId="4" borderId="38" xfId="0" applyFill="1" applyBorder="1" applyAlignment="1">
      <alignment wrapText="1"/>
    </xf>
    <xf numFmtId="0" fontId="0" fillId="4" borderId="38" xfId="0" applyFill="1" applyBorder="1" applyAlignment="1">
      <alignment horizontal="center" wrapText="1"/>
    </xf>
    <xf numFmtId="0" fontId="0" fillId="0" borderId="24" xfId="0" applyFill="1" applyBorder="1" applyAlignment="1">
      <alignment horizontal="center" wrapText="1"/>
    </xf>
    <xf numFmtId="0" fontId="0" fillId="4" borderId="30" xfId="0" applyFill="1" applyBorder="1" applyAlignment="1">
      <alignment wrapText="1"/>
    </xf>
    <xf numFmtId="0" fontId="0" fillId="4" borderId="30" xfId="0" applyFill="1" applyBorder="1" applyAlignment="1">
      <alignment horizontal="center" vertical="center" wrapText="1"/>
    </xf>
    <xf numFmtId="0" fontId="0" fillId="3" borderId="39" xfId="0" applyFill="1" applyBorder="1" applyAlignment="1">
      <alignment horizontal="center" vertical="center" wrapText="1"/>
    </xf>
    <xf numFmtId="0" fontId="0" fillId="4" borderId="42" xfId="0" applyFill="1" applyBorder="1" applyAlignment="1">
      <alignment horizontal="center" vertical="center" wrapText="1"/>
    </xf>
    <xf numFmtId="2" fontId="0" fillId="0" borderId="51" xfId="0" applyNumberFormat="1" applyFont="1" applyBorder="1" applyAlignment="1">
      <alignment horizontal="center" vertical="center" wrapText="1"/>
    </xf>
    <xf numFmtId="0" fontId="0" fillId="0" borderId="24" xfId="0" applyFill="1" applyBorder="1" applyAlignment="1">
      <alignment horizontal="center" vertical="center" wrapText="1"/>
    </xf>
    <xf numFmtId="0" fontId="0" fillId="4" borderId="51" xfId="0" applyFill="1" applyBorder="1" applyAlignment="1">
      <alignment horizontal="center" vertical="center" wrapText="1"/>
    </xf>
    <xf numFmtId="0" fontId="0" fillId="0" borderId="6" xfId="0" applyBorder="1" applyAlignment="1">
      <alignment horizontal="center" wrapText="1"/>
    </xf>
    <xf numFmtId="0" fontId="0" fillId="0" borderId="33" xfId="0" applyBorder="1" applyAlignment="1">
      <alignment horizontal="center" wrapText="1"/>
    </xf>
    <xf numFmtId="0" fontId="0" fillId="0" borderId="39" xfId="0" applyFill="1" applyBorder="1" applyAlignment="1">
      <alignment horizontal="center" vertical="center" wrapText="1"/>
    </xf>
    <xf numFmtId="0" fontId="0" fillId="4" borderId="48" xfId="0" applyFill="1" applyBorder="1" applyAlignment="1">
      <alignment wrapText="1"/>
    </xf>
    <xf numFmtId="0" fontId="0" fillId="4" borderId="39" xfId="0" applyFill="1" applyBorder="1" applyAlignment="1">
      <alignment horizontal="center" vertical="center" wrapText="1"/>
    </xf>
    <xf numFmtId="2" fontId="0" fillId="0" borderId="41" xfId="0" applyNumberFormat="1" applyFont="1" applyFill="1" applyBorder="1" applyAlignment="1">
      <alignment horizontal="center" vertical="center" wrapText="1"/>
    </xf>
    <xf numFmtId="0" fontId="2" fillId="4" borderId="47"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3" xfId="0" applyNumberFormat="1" applyFont="1" applyFill="1" applyBorder="1" applyAlignment="1">
      <alignment horizontal="center" vertical="center" wrapText="1"/>
    </xf>
    <xf numFmtId="0" fontId="2" fillId="4" borderId="21" xfId="0" applyFont="1" applyFill="1" applyBorder="1" applyAlignment="1">
      <alignment vertical="center" wrapText="1"/>
    </xf>
    <xf numFmtId="0" fontId="0" fillId="4" borderId="2" xfId="0" applyFont="1" applyFill="1" applyBorder="1" applyAlignment="1">
      <alignment vertical="center" wrapText="1"/>
    </xf>
    <xf numFmtId="0" fontId="2" fillId="4" borderId="49" xfId="0" applyFont="1" applyFill="1" applyBorder="1" applyAlignment="1">
      <alignment horizontal="center" vertical="center" wrapText="1"/>
    </xf>
    <xf numFmtId="2" fontId="2" fillId="2" borderId="42" xfId="0" applyNumberFormat="1" applyFont="1" applyFill="1" applyBorder="1" applyAlignment="1">
      <alignment horizontal="center" vertical="center" wrapText="1"/>
    </xf>
    <xf numFmtId="2" fontId="0" fillId="0" borderId="48" xfId="0" applyNumberFormat="1" applyFont="1" applyFill="1" applyBorder="1" applyAlignment="1">
      <alignment horizontal="center" vertical="center" wrapText="1"/>
    </xf>
    <xf numFmtId="0" fontId="6" fillId="0" borderId="42" xfId="0" applyFont="1" applyBorder="1" applyAlignment="1">
      <alignment horizontal="center" vertical="center" wrapText="1"/>
    </xf>
    <xf numFmtId="0" fontId="0" fillId="0" borderId="58" xfId="0" applyFont="1" applyFill="1" applyBorder="1" applyAlignment="1">
      <alignment horizontal="center" vertical="center" wrapText="1"/>
    </xf>
    <xf numFmtId="0" fontId="2" fillId="4" borderId="57" xfId="0" applyFont="1" applyFill="1" applyBorder="1" applyAlignment="1">
      <alignment vertical="center" wrapText="1"/>
    </xf>
    <xf numFmtId="0" fontId="2" fillId="4" borderId="19"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3" xfId="0"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0" fontId="0" fillId="0" borderId="59" xfId="0" applyFont="1" applyFill="1" applyBorder="1" applyAlignment="1">
      <alignment horizontal="center" vertical="center" wrapText="1"/>
    </xf>
    <xf numFmtId="0" fontId="2" fillId="2" borderId="61" xfId="0"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0" borderId="3" xfId="0" applyFont="1" applyBorder="1" applyAlignment="1">
      <alignment horizontal="center" vertical="center" wrapText="1"/>
    </xf>
    <xf numFmtId="0" fontId="0" fillId="6" borderId="41"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0" borderId="30" xfId="0" applyBorder="1" applyAlignment="1">
      <alignment horizontal="center" wrapText="1"/>
    </xf>
    <xf numFmtId="2" fontId="2" fillId="4" borderId="63" xfId="0" applyNumberFormat="1" applyFont="1" applyFill="1" applyBorder="1" applyAlignment="1">
      <alignment horizontal="center" vertical="center" wrapText="1"/>
    </xf>
    <xf numFmtId="0" fontId="0" fillId="4" borderId="43" xfId="0" applyFont="1" applyFill="1" applyBorder="1" applyAlignment="1">
      <alignment horizontal="center" vertical="center" wrapText="1"/>
    </xf>
    <xf numFmtId="0" fontId="0" fillId="4" borderId="64" xfId="0" applyFont="1" applyFill="1" applyBorder="1" applyAlignment="1">
      <alignment horizontal="center" vertical="center" wrapText="1"/>
    </xf>
    <xf numFmtId="2" fontId="2" fillId="4" borderId="65" xfId="0" applyNumberFormat="1" applyFont="1" applyFill="1" applyBorder="1" applyAlignment="1">
      <alignment horizontal="center" vertical="center" wrapText="1"/>
    </xf>
    <xf numFmtId="0" fontId="0" fillId="4" borderId="52" xfId="0" applyFont="1" applyFill="1" applyBorder="1" applyAlignment="1">
      <alignment horizontal="center" vertical="center" wrapText="1"/>
    </xf>
    <xf numFmtId="0" fontId="0" fillId="4" borderId="43" xfId="0" applyFont="1" applyFill="1" applyBorder="1" applyAlignment="1">
      <alignment vertical="center" wrapText="1"/>
    </xf>
    <xf numFmtId="0" fontId="0" fillId="4" borderId="29" xfId="0" applyFont="1" applyFill="1" applyBorder="1" applyAlignment="1">
      <alignment vertical="center" wrapText="1"/>
    </xf>
    <xf numFmtId="0" fontId="0" fillId="4" borderId="19"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2" borderId="23" xfId="0" applyFont="1" applyFill="1" applyBorder="1" applyAlignment="1">
      <alignment horizontal="center" vertical="center" wrapText="1"/>
    </xf>
    <xf numFmtId="2" fontId="2" fillId="10" borderId="32" xfId="0" applyNumberFormat="1" applyFont="1" applyFill="1" applyBorder="1" applyAlignment="1">
      <alignment horizontal="center" vertical="center" wrapText="1"/>
    </xf>
    <xf numFmtId="2" fontId="0" fillId="10" borderId="33" xfId="0" applyNumberFormat="1" applyFont="1" applyFill="1" applyBorder="1" applyAlignment="1">
      <alignment horizontal="center" vertical="center" wrapText="1"/>
    </xf>
    <xf numFmtId="0" fontId="0" fillId="10" borderId="33" xfId="0" applyFont="1" applyFill="1" applyBorder="1" applyAlignment="1">
      <alignment horizontal="center" vertical="center" wrapText="1"/>
    </xf>
    <xf numFmtId="0" fontId="0" fillId="10" borderId="30" xfId="0" applyFont="1" applyFill="1" applyBorder="1" applyAlignment="1">
      <alignment horizontal="center" vertical="center" wrapText="1"/>
    </xf>
    <xf numFmtId="2" fontId="0" fillId="10" borderId="41" xfId="0" applyNumberFormat="1" applyFont="1" applyFill="1" applyBorder="1" applyAlignment="1">
      <alignment horizontal="center" vertical="center" wrapText="1"/>
    </xf>
    <xf numFmtId="0" fontId="0" fillId="10" borderId="41" xfId="0" applyFont="1" applyFill="1" applyBorder="1" applyAlignment="1">
      <alignment horizontal="center" vertical="center" wrapText="1"/>
    </xf>
    <xf numFmtId="0" fontId="0" fillId="10" borderId="39" xfId="0" applyFont="1" applyFill="1" applyBorder="1" applyAlignment="1">
      <alignment vertical="center" wrapText="1"/>
    </xf>
    <xf numFmtId="2" fontId="0" fillId="0" borderId="30" xfId="0" applyNumberFormat="1" applyBorder="1" applyAlignment="1">
      <alignment horizontal="center" vertical="center" wrapText="1"/>
    </xf>
    <xf numFmtId="2" fontId="2" fillId="10" borderId="47" xfId="0" applyNumberFormat="1" applyFont="1" applyFill="1" applyBorder="1" applyAlignment="1">
      <alignment horizontal="center" vertical="center" wrapText="1"/>
    </xf>
    <xf numFmtId="2" fontId="0" fillId="10" borderId="48" xfId="0" applyNumberFormat="1" applyFont="1" applyFill="1" applyBorder="1" applyAlignment="1">
      <alignment horizontal="center" vertical="center" wrapText="1"/>
    </xf>
    <xf numFmtId="0" fontId="0" fillId="10" borderId="48" xfId="0" applyFont="1" applyFill="1" applyBorder="1" applyAlignment="1">
      <alignment horizontal="center" vertical="center" wrapText="1"/>
    </xf>
    <xf numFmtId="2" fontId="0" fillId="0" borderId="30" xfId="0" applyNumberFormat="1" applyFill="1" applyBorder="1" applyAlignment="1">
      <alignment horizontal="center" vertical="center" wrapText="1"/>
    </xf>
    <xf numFmtId="2" fontId="0" fillId="4" borderId="39" xfId="0" applyNumberFormat="1" applyFont="1" applyFill="1" applyBorder="1" applyAlignment="1">
      <alignment horizontal="center" vertical="center" wrapText="1"/>
    </xf>
    <xf numFmtId="0" fontId="2" fillId="7" borderId="66" xfId="0" applyFont="1" applyFill="1" applyBorder="1" applyAlignment="1">
      <alignment vertical="center" wrapText="1"/>
    </xf>
    <xf numFmtId="0" fontId="2" fillId="4" borderId="2" xfId="0" applyFont="1" applyFill="1" applyBorder="1" applyAlignment="1">
      <alignment vertical="center" wrapText="1"/>
    </xf>
    <xf numFmtId="2" fontId="0" fillId="4" borderId="67" xfId="0" applyNumberFormat="1" applyFont="1" applyFill="1" applyBorder="1" applyAlignment="1">
      <alignment horizontal="center" vertical="center" wrapText="1"/>
    </xf>
    <xf numFmtId="2" fontId="0" fillId="0" borderId="42" xfId="0" applyNumberFormat="1" applyFill="1" applyBorder="1" applyAlignment="1">
      <alignment horizontal="center" vertical="center" wrapText="1"/>
    </xf>
    <xf numFmtId="0" fontId="2" fillId="7" borderId="63" xfId="0" applyFont="1" applyFill="1" applyBorder="1" applyAlignment="1">
      <alignment vertical="center" wrapText="1"/>
    </xf>
    <xf numFmtId="0" fontId="2" fillId="4" borderId="41" xfId="0" applyFont="1" applyFill="1" applyBorder="1" applyAlignment="1">
      <alignment vertical="center" wrapText="1"/>
    </xf>
    <xf numFmtId="2" fontId="0" fillId="4" borderId="64" xfId="0" applyNumberFormat="1" applyFont="1" applyFill="1" applyBorder="1" applyAlignment="1">
      <alignment horizontal="center" vertical="center" wrapText="1"/>
    </xf>
    <xf numFmtId="2" fontId="0" fillId="0" borderId="38" xfId="0" applyNumberFormat="1" applyFill="1" applyBorder="1" applyAlignment="1">
      <alignment horizontal="center" wrapText="1"/>
    </xf>
    <xf numFmtId="2" fontId="0" fillId="0" borderId="33"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3" borderId="53" xfId="0" applyFont="1" applyFill="1" applyBorder="1" applyAlignment="1">
      <alignment horizontal="center" vertical="center" wrapText="1"/>
    </xf>
    <xf numFmtId="0" fontId="2" fillId="7" borderId="63" xfId="0" applyFont="1" applyFill="1" applyBorder="1" applyAlignment="1">
      <alignment horizontal="center" vertical="center" wrapText="1"/>
    </xf>
    <xf numFmtId="0" fontId="2" fillId="7" borderId="68" xfId="0" applyFont="1" applyFill="1" applyBorder="1" applyAlignment="1">
      <alignment vertical="center" wrapText="1"/>
    </xf>
    <xf numFmtId="2" fontId="0" fillId="7" borderId="52" xfId="0" applyNumberFormat="1" applyFont="1" applyFill="1" applyBorder="1" applyAlignment="1">
      <alignment vertical="center" wrapText="1"/>
    </xf>
    <xf numFmtId="2" fontId="0" fillId="0" borderId="33" xfId="0" applyNumberFormat="1"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72" xfId="0" applyFont="1" applyFill="1" applyBorder="1" applyAlignment="1">
      <alignment horizontal="center" vertical="center" wrapText="1"/>
    </xf>
    <xf numFmtId="0" fontId="2" fillId="13" borderId="73" xfId="0" applyFont="1" applyFill="1" applyBorder="1" applyAlignment="1">
      <alignment horizontal="center" vertical="center" wrapText="1"/>
    </xf>
    <xf numFmtId="0" fontId="2" fillId="13" borderId="71" xfId="0" applyFont="1" applyFill="1" applyBorder="1" applyAlignment="1">
      <alignment horizontal="center" vertical="center" wrapText="1"/>
    </xf>
    <xf numFmtId="0" fontId="2" fillId="14" borderId="73" xfId="3" applyFont="1" applyFill="1" applyBorder="1" applyAlignment="1">
      <alignment horizontal="center" vertical="center" wrapText="1"/>
    </xf>
    <xf numFmtId="0" fontId="2" fillId="14" borderId="74" xfId="0" applyFont="1" applyFill="1" applyBorder="1" applyAlignment="1">
      <alignment horizontal="center" vertical="center" wrapText="1"/>
    </xf>
    <xf numFmtId="0" fontId="3" fillId="0" borderId="0" xfId="4" applyFont="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Font="1" applyAlignment="1">
      <alignment wrapText="1"/>
    </xf>
    <xf numFmtId="0" fontId="0" fillId="0" borderId="0" xfId="0" applyFont="1" applyBorder="1" applyAlignment="1">
      <alignment vertical="center" wrapText="1"/>
    </xf>
    <xf numFmtId="0" fontId="8" fillId="0" borderId="81" xfId="0" applyFont="1" applyBorder="1" applyAlignment="1">
      <alignment vertical="center" wrapText="1"/>
    </xf>
    <xf numFmtId="2" fontId="0" fillId="15" borderId="23" xfId="0" applyNumberFormat="1" applyFont="1" applyFill="1" applyBorder="1" applyAlignment="1">
      <alignment horizontal="center" vertical="center" wrapText="1"/>
    </xf>
    <xf numFmtId="0" fontId="16" fillId="3" borderId="84" xfId="0" applyFont="1" applyFill="1" applyBorder="1" applyAlignment="1">
      <alignment horizontal="left" vertical="center" wrapText="1"/>
    </xf>
    <xf numFmtId="0" fontId="17"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Alignment="1">
      <alignment horizontal="center" vertical="center" wrapText="1"/>
    </xf>
    <xf numFmtId="0" fontId="7" fillId="0" borderId="0" xfId="0" applyFont="1" applyAlignment="1">
      <alignment horizontal="left" vertical="center" wrapText="1"/>
    </xf>
    <xf numFmtId="0" fontId="2" fillId="13" borderId="83" xfId="0" applyFont="1" applyFill="1" applyBorder="1" applyAlignment="1">
      <alignment horizontal="center" vertical="center" wrapText="1"/>
    </xf>
    <xf numFmtId="0" fontId="2" fillId="13" borderId="85"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1" borderId="86" xfId="0" applyFont="1" applyFill="1" applyBorder="1" applyAlignment="1">
      <alignment horizontal="center" vertical="center" wrapText="1"/>
    </xf>
    <xf numFmtId="0" fontId="19" fillId="14" borderId="87" xfId="0"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15" fontId="0" fillId="3" borderId="4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49" fontId="0" fillId="3" borderId="33"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2" fontId="0" fillId="6" borderId="35" xfId="0" applyNumberFormat="1" applyFont="1" applyFill="1" applyBorder="1" applyAlignment="1">
      <alignment horizontal="center" vertical="center" wrapText="1"/>
    </xf>
    <xf numFmtId="164" fontId="0" fillId="6" borderId="41" xfId="0" applyNumberFormat="1" applyFont="1" applyFill="1" applyBorder="1" applyAlignment="1">
      <alignment horizontal="center" vertical="center" wrapText="1"/>
    </xf>
    <xf numFmtId="49" fontId="0" fillId="3" borderId="37"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41" xfId="0"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2" fontId="0" fillId="3" borderId="41" xfId="0" applyNumberFormat="1" applyFont="1" applyFill="1" applyBorder="1" applyAlignment="1">
      <alignment horizontal="center" vertical="center" wrapText="1"/>
    </xf>
    <xf numFmtId="49" fontId="0" fillId="3" borderId="35"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0" fontId="6" fillId="0" borderId="37" xfId="0" applyFont="1" applyBorder="1" applyAlignment="1">
      <alignment horizontal="center" vertical="center" wrapText="1"/>
    </xf>
    <xf numFmtId="0" fontId="0" fillId="3" borderId="38" xfId="0"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0" fontId="0" fillId="3" borderId="24" xfId="0" applyFont="1" applyFill="1" applyBorder="1" applyAlignment="1">
      <alignment horizontal="center" vertical="center" wrapText="1"/>
    </xf>
    <xf numFmtId="0" fontId="6" fillId="0" borderId="23" xfId="0" applyFont="1" applyBorder="1" applyAlignment="1">
      <alignment horizontal="center" vertical="center" wrapText="1"/>
    </xf>
    <xf numFmtId="0" fontId="0" fillId="0" borderId="48"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6" xfId="0"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0" fontId="0" fillId="3" borderId="23" xfId="0"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0" borderId="6" xfId="0" applyFont="1" applyBorder="1" applyAlignment="1">
      <alignment horizontal="center" vertical="center" wrapText="1"/>
    </xf>
    <xf numFmtId="49" fontId="0" fillId="3" borderId="53"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15" fontId="0" fillId="0" borderId="34"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0" fontId="0" fillId="4" borderId="51" xfId="0" applyFill="1" applyBorder="1" applyAlignment="1">
      <alignment wrapText="1"/>
    </xf>
    <xf numFmtId="0" fontId="6" fillId="0" borderId="6" xfId="0" applyFont="1" applyBorder="1" applyAlignment="1">
      <alignment horizontal="center" vertical="center" wrapText="1"/>
    </xf>
    <xf numFmtId="2" fontId="0" fillId="7" borderId="34" xfId="0" applyNumberFormat="1" applyFont="1" applyFill="1" applyBorder="1" applyAlignment="1">
      <alignment horizontal="center" vertical="center" wrapText="1"/>
    </xf>
    <xf numFmtId="0" fontId="2" fillId="0" borderId="0" xfId="0" applyFont="1" applyAlignment="1">
      <alignment wrapText="1"/>
    </xf>
    <xf numFmtId="2" fontId="6" fillId="8" borderId="51" xfId="0" applyNumberFormat="1" applyFont="1" applyFill="1" applyBorder="1" applyAlignment="1">
      <alignment horizontal="center" vertical="center" wrapText="1"/>
    </xf>
    <xf numFmtId="2" fontId="0" fillId="3" borderId="51" xfId="0" applyNumberFormat="1" applyFont="1" applyFill="1" applyBorder="1" applyAlignment="1">
      <alignment horizontal="center" vertical="center" wrapText="1"/>
    </xf>
    <xf numFmtId="2" fontId="0" fillId="3" borderId="46" xfId="0" applyNumberFormat="1"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0" fontId="0" fillId="0" borderId="83" xfId="0" applyFont="1" applyBorder="1" applyAlignment="1">
      <alignment horizontal="center" vertical="center" wrapText="1"/>
    </xf>
    <xf numFmtId="0" fontId="5" fillId="0" borderId="0" xfId="0" applyFont="1" applyFill="1" applyAlignment="1">
      <alignment horizontal="center" wrapText="1"/>
    </xf>
    <xf numFmtId="0" fontId="26" fillId="0" borderId="82" xfId="0" applyFont="1" applyBorder="1" applyAlignment="1"/>
    <xf numFmtId="49" fontId="0" fillId="3" borderId="41" xfId="0" applyNumberFormat="1"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49" fontId="0" fillId="3" borderId="37" xfId="0" applyNumberFormat="1" applyFont="1" applyFill="1" applyBorder="1" applyAlignment="1">
      <alignment horizontal="center" vertical="center" wrapText="1"/>
    </xf>
    <xf numFmtId="49" fontId="0" fillId="3" borderId="33" xfId="0" applyNumberFormat="1" applyFont="1" applyFill="1" applyBorder="1" applyAlignment="1">
      <alignment horizontal="center" vertical="center" wrapText="1"/>
    </xf>
    <xf numFmtId="49" fontId="0" fillId="3" borderId="6"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1" xfId="0" applyFont="1" applyFill="1" applyBorder="1" applyAlignment="1">
      <alignment horizontal="center" vertical="center" wrapText="1"/>
    </xf>
    <xf numFmtId="49" fontId="0" fillId="3" borderId="53" xfId="0" applyNumberFormat="1" applyFont="1" applyFill="1" applyBorder="1" applyAlignment="1">
      <alignment horizontal="center" vertical="center" wrapText="1"/>
    </xf>
    <xf numFmtId="49" fontId="0" fillId="3" borderId="35"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3" borderId="8" xfId="0" applyFont="1" applyFill="1" applyBorder="1" applyAlignment="1">
      <alignment horizontal="center" vertical="center" wrapText="1"/>
    </xf>
    <xf numFmtId="2" fontId="0" fillId="3" borderId="8" xfId="0" applyNumberFormat="1" applyFont="1" applyFill="1" applyBorder="1" applyAlignment="1">
      <alignment horizontal="center" vertical="center" wrapText="1"/>
    </xf>
    <xf numFmtId="2" fontId="0" fillId="3" borderId="41"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164" fontId="2" fillId="2" borderId="97" xfId="0" applyNumberFormat="1" applyFont="1" applyFill="1" applyBorder="1" applyAlignment="1">
      <alignment horizontal="center" vertical="center" wrapText="1"/>
    </xf>
    <xf numFmtId="164" fontId="2" fillId="2" borderId="98" xfId="0" applyNumberFormat="1" applyFont="1" applyFill="1" applyBorder="1" applyAlignment="1">
      <alignment horizontal="center" vertical="center" wrapText="1"/>
    </xf>
    <xf numFmtId="164" fontId="2" fillId="2" borderId="99" xfId="0" applyNumberFormat="1" applyFont="1" applyFill="1" applyBorder="1" applyAlignment="1">
      <alignment horizontal="center" vertical="center" wrapText="1"/>
    </xf>
    <xf numFmtId="2" fontId="2" fillId="2" borderId="89" xfId="0" applyNumberFormat="1" applyFont="1" applyFill="1" applyBorder="1" applyAlignment="1">
      <alignment horizontal="center" vertical="center" wrapText="1"/>
    </xf>
    <xf numFmtId="2" fontId="2" fillId="2" borderId="92" xfId="0" applyNumberFormat="1" applyFont="1" applyFill="1" applyBorder="1" applyAlignment="1">
      <alignment horizontal="center" vertical="center" wrapText="1"/>
    </xf>
    <xf numFmtId="2" fontId="2" fillId="2" borderId="95" xfId="0" applyNumberFormat="1" applyFont="1" applyFill="1" applyBorder="1" applyAlignment="1">
      <alignment horizontal="center" vertical="center" wrapText="1"/>
    </xf>
    <xf numFmtId="0" fontId="0" fillId="0" borderId="90" xfId="0" quotePrefix="1" applyFont="1" applyBorder="1" applyAlignment="1">
      <alignment horizontal="center" vertical="center" wrapText="1"/>
    </xf>
    <xf numFmtId="0" fontId="0" fillId="0" borderId="93" xfId="0" quotePrefix="1" applyFont="1" applyBorder="1" applyAlignment="1">
      <alignment horizontal="center" vertical="center" wrapText="1"/>
    </xf>
    <xf numFmtId="0" fontId="0" fillId="0" borderId="96" xfId="0" quotePrefix="1" applyFont="1" applyBorder="1" applyAlignment="1">
      <alignment horizontal="center" vertical="center" wrapText="1"/>
    </xf>
    <xf numFmtId="0" fontId="0" fillId="0" borderId="0" xfId="0" applyAlignment="1">
      <alignment horizontal="left" wrapText="1"/>
    </xf>
    <xf numFmtId="2" fontId="2"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106" xfId="0" applyNumberFormat="1" applyFont="1" applyFill="1" applyBorder="1" applyAlignment="1">
      <alignment horizontal="center" vertical="center" wrapText="1"/>
    </xf>
    <xf numFmtId="2" fontId="2" fillId="2" borderId="108" xfId="0" applyNumberFormat="1"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0" fillId="0" borderId="107" xfId="0" quotePrefix="1" applyFont="1" applyBorder="1" applyAlignment="1">
      <alignment horizontal="center" vertical="center" wrapText="1"/>
    </xf>
    <xf numFmtId="0" fontId="0" fillId="0" borderId="109" xfId="0" quotePrefix="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2" fillId="2" borderId="7"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2" fontId="0" fillId="0" borderId="9" xfId="0" applyNumberFormat="1" applyFont="1" applyBorder="1" applyAlignment="1">
      <alignment horizontal="center" vertical="center" wrapText="1"/>
    </xf>
    <xf numFmtId="2" fontId="0" fillId="0" borderId="3"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40"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0" borderId="19" xfId="0"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0" fontId="2" fillId="0" borderId="88"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top" wrapText="1"/>
    </xf>
    <xf numFmtId="0" fontId="0" fillId="0" borderId="2" xfId="0" applyFont="1" applyBorder="1" applyAlignment="1">
      <alignment horizontal="center" vertical="top" wrapText="1"/>
    </xf>
    <xf numFmtId="0" fontId="0" fillId="0" borderId="1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0" fillId="0" borderId="37" xfId="0" applyFont="1" applyBorder="1" applyAlignment="1">
      <alignment horizontal="center" vertical="top" wrapText="1"/>
    </xf>
    <xf numFmtId="2" fontId="2" fillId="2" borderId="97" xfId="0" applyNumberFormat="1" applyFont="1" applyFill="1" applyBorder="1" applyAlignment="1">
      <alignment horizontal="center" vertical="center" wrapText="1"/>
    </xf>
    <xf numFmtId="2" fontId="2" fillId="2" borderId="98" xfId="0" applyNumberFormat="1" applyFont="1" applyFill="1" applyBorder="1" applyAlignment="1">
      <alignment horizontal="center" vertical="center" wrapText="1"/>
    </xf>
    <xf numFmtId="2" fontId="2" fillId="2" borderId="99" xfId="0" applyNumberFormat="1"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95" xfId="0" applyFont="1" applyFill="1" applyBorder="1" applyAlignment="1">
      <alignment horizontal="center" vertical="center" wrapText="1"/>
    </xf>
    <xf numFmtId="2" fontId="2" fillId="2" borderId="27"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0" fontId="0" fillId="3" borderId="19" xfId="0" applyNumberFormat="1" applyFont="1" applyFill="1" applyBorder="1" applyAlignment="1">
      <alignment horizontal="center" vertical="center" wrapText="1"/>
    </xf>
    <xf numFmtId="0" fontId="0" fillId="3" borderId="40"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40" xfId="0" applyFont="1" applyFill="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90" xfId="0" quotePrefix="1" applyBorder="1" applyAlignment="1">
      <alignment horizontal="center" vertical="center" wrapText="1"/>
    </xf>
    <xf numFmtId="0" fontId="0" fillId="0" borderId="93" xfId="0" quotePrefix="1" applyBorder="1" applyAlignment="1">
      <alignment horizontal="center" vertical="center"/>
    </xf>
    <xf numFmtId="49" fontId="0" fillId="0" borderId="40" xfId="0" applyNumberFormat="1" applyFont="1" applyBorder="1" applyAlignment="1">
      <alignment horizontal="center" vertical="center" wrapText="1"/>
    </xf>
    <xf numFmtId="0" fontId="7" fillId="3" borderId="90" xfId="0" quotePrefix="1" applyFont="1" applyFill="1" applyBorder="1" applyAlignment="1">
      <alignment horizontal="center" vertical="center" wrapText="1"/>
    </xf>
    <xf numFmtId="0" fontId="7" fillId="3" borderId="93" xfId="0" quotePrefix="1" applyFont="1" applyFill="1" applyBorder="1" applyAlignment="1">
      <alignment horizontal="center" vertical="center" wrapText="1"/>
    </xf>
    <xf numFmtId="0" fontId="7" fillId="3" borderId="96" xfId="0" quotePrefix="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 xfId="0" applyFill="1" applyBorder="1" applyAlignment="1">
      <alignment horizontal="center" vertical="center" wrapText="1"/>
    </xf>
    <xf numFmtId="0" fontId="0" fillId="3" borderId="8"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0" fillId="3" borderId="2" xfId="3" applyFont="1" applyFill="1" applyBorder="1" applyAlignment="1">
      <alignment horizontal="center" vertical="center" wrapText="1"/>
    </xf>
    <xf numFmtId="0" fontId="0" fillId="3" borderId="8" xfId="0" applyFont="1" applyFill="1" applyBorder="1" applyAlignment="1">
      <alignment horizontal="center" vertical="top" wrapText="1"/>
    </xf>
    <xf numFmtId="0" fontId="0" fillId="3" borderId="37" xfId="0" applyFont="1" applyFill="1" applyBorder="1" applyAlignment="1">
      <alignment horizontal="center" vertical="top" wrapText="1"/>
    </xf>
    <xf numFmtId="0" fontId="0" fillId="3" borderId="2" xfId="0" applyFont="1" applyFill="1" applyBorder="1" applyAlignment="1">
      <alignment horizontal="center" vertical="top" wrapText="1"/>
    </xf>
    <xf numFmtId="49" fontId="0" fillId="0" borderId="13"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0" fontId="0" fillId="3" borderId="23" xfId="0"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0" fillId="0" borderId="96" xfId="0" quotePrefix="1" applyBorder="1" applyAlignment="1">
      <alignment horizontal="center" vertical="center"/>
    </xf>
    <xf numFmtId="0" fontId="0" fillId="0" borderId="8"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164" fontId="0" fillId="0" borderId="8"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2" fontId="0" fillId="0" borderId="8" xfId="0" applyNumberFormat="1" applyFont="1" applyBorder="1" applyAlignment="1">
      <alignment horizontal="center" vertical="center" wrapText="1"/>
    </xf>
    <xf numFmtId="2" fontId="0" fillId="0" borderId="13" xfId="0" applyNumberFormat="1" applyFont="1" applyFill="1" applyBorder="1" applyAlignment="1">
      <alignment horizontal="center" vertical="center" wrapText="1"/>
    </xf>
    <xf numFmtId="2" fontId="0" fillId="0" borderId="35"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164" fontId="0" fillId="0" borderId="41" xfId="0" applyNumberFormat="1" applyFont="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49" fontId="0" fillId="0" borderId="31"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41" xfId="0" applyFont="1" applyFill="1" applyBorder="1" applyAlignment="1">
      <alignment horizontal="center" vertical="center" wrapText="1"/>
    </xf>
    <xf numFmtId="2" fontId="0" fillId="6" borderId="8" xfId="0" applyNumberFormat="1" applyFont="1" applyFill="1" applyBorder="1" applyAlignment="1">
      <alignment horizontal="center" vertical="center" wrapText="1"/>
    </xf>
    <xf numFmtId="2" fontId="0" fillId="6" borderId="41"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2" fillId="2" borderId="40"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39"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6" fillId="5" borderId="41"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15" fontId="0" fillId="0" borderId="8" xfId="0" applyNumberFormat="1" applyFont="1" applyFill="1" applyBorder="1" applyAlignment="1">
      <alignment horizontal="center" vertical="center" wrapText="1"/>
    </xf>
    <xf numFmtId="15" fontId="0" fillId="0" borderId="37" xfId="0" applyNumberFormat="1" applyFont="1" applyFill="1" applyBorder="1" applyAlignment="1">
      <alignment horizontal="center" vertical="center" wrapText="1"/>
    </xf>
    <xf numFmtId="15" fontId="0" fillId="0" borderId="2" xfId="0" applyNumberFormat="1" applyFont="1" applyFill="1" applyBorder="1" applyAlignment="1">
      <alignment horizontal="center" vertical="center" wrapText="1"/>
    </xf>
    <xf numFmtId="15" fontId="0" fillId="3" borderId="8" xfId="0" applyNumberFormat="1" applyFont="1" applyFill="1" applyBorder="1" applyAlignment="1">
      <alignment horizontal="center" vertical="center" wrapText="1"/>
    </xf>
    <xf numFmtId="15" fontId="0" fillId="3" borderId="37" xfId="0" applyNumberFormat="1" applyFont="1" applyFill="1" applyBorder="1" applyAlignment="1">
      <alignment horizontal="center" vertical="center" wrapText="1"/>
    </xf>
    <xf numFmtId="15" fontId="0" fillId="3" borderId="2" xfId="0" applyNumberFormat="1" applyFont="1" applyFill="1" applyBorder="1" applyAlignment="1">
      <alignment horizontal="center" vertical="center" wrapText="1"/>
    </xf>
    <xf numFmtId="2" fontId="0" fillId="0" borderId="37" xfId="0" applyNumberFormat="1" applyFont="1" applyBorder="1" applyAlignment="1">
      <alignment horizontal="center" vertical="center" wrapText="1"/>
    </xf>
    <xf numFmtId="2" fontId="0" fillId="0" borderId="2" xfId="0" applyNumberFormat="1" applyFont="1" applyBorder="1" applyAlignment="1">
      <alignment horizontal="center" vertical="center" wrapText="1"/>
    </xf>
    <xf numFmtId="0" fontId="2" fillId="0" borderId="105" xfId="0" applyFont="1" applyFill="1" applyBorder="1" applyAlignment="1">
      <alignment horizontal="center" vertical="center" wrapText="1"/>
    </xf>
    <xf numFmtId="15" fontId="0" fillId="0" borderId="27" xfId="0" applyNumberFormat="1" applyFont="1" applyFill="1" applyBorder="1" applyAlignment="1">
      <alignment horizontal="center" vertical="center" wrapText="1"/>
    </xf>
    <xf numFmtId="15" fontId="0" fillId="0" borderId="36" xfId="0" applyNumberFormat="1" applyFont="1" applyFill="1" applyBorder="1" applyAlignment="1">
      <alignment horizontal="center" vertical="center" wrapText="1"/>
    </xf>
    <xf numFmtId="15" fontId="0" fillId="0" borderId="21" xfId="0" applyNumberFormat="1"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04" xfId="0" applyFont="1" applyBorder="1" applyAlignment="1">
      <alignment horizontal="center" vertical="center" wrapText="1"/>
    </xf>
    <xf numFmtId="2" fontId="0" fillId="0" borderId="53"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164" fontId="2" fillId="2" borderId="101" xfId="0" applyNumberFormat="1" applyFont="1" applyFill="1" applyBorder="1" applyAlignment="1">
      <alignment horizontal="center" vertical="center" wrapText="1"/>
    </xf>
    <xf numFmtId="164" fontId="2" fillId="2" borderId="102" xfId="0" applyNumberFormat="1" applyFont="1" applyFill="1" applyBorder="1" applyAlignment="1">
      <alignment horizontal="center" vertical="center" wrapText="1"/>
    </xf>
    <xf numFmtId="164" fontId="2" fillId="2" borderId="103" xfId="0" applyNumberFormat="1" applyFont="1" applyFill="1" applyBorder="1" applyAlignment="1">
      <alignment horizontal="center" vertical="center" wrapText="1"/>
    </xf>
    <xf numFmtId="2" fontId="0" fillId="3" borderId="53" xfId="0" applyNumberFormat="1" applyFont="1" applyFill="1" applyBorder="1" applyAlignment="1">
      <alignment horizontal="center" vertical="center" wrapText="1"/>
    </xf>
    <xf numFmtId="2" fontId="0" fillId="3" borderId="15" xfId="0" applyNumberFormat="1" applyFont="1" applyFill="1" applyBorder="1" applyAlignment="1">
      <alignment horizontal="center" vertical="center" wrapText="1"/>
    </xf>
    <xf numFmtId="2" fontId="0" fillId="3" borderId="31"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2" fontId="0" fillId="0" borderId="6" xfId="0" applyNumberFormat="1" applyFont="1" applyBorder="1" applyAlignment="1">
      <alignment horizontal="center" vertical="center" wrapText="1"/>
    </xf>
    <xf numFmtId="49" fontId="0" fillId="3" borderId="27" xfId="0" applyNumberFormat="1" applyFont="1" applyFill="1" applyBorder="1" applyAlignment="1">
      <alignment horizontal="center" vertical="center" wrapText="1"/>
    </xf>
    <xf numFmtId="49" fontId="0" fillId="3" borderId="36" xfId="0" applyNumberFormat="1" applyFont="1" applyFill="1" applyBorder="1" applyAlignment="1">
      <alignment horizontal="center" vertical="center" wrapText="1"/>
    </xf>
    <xf numFmtId="49" fontId="0" fillId="3" borderId="21" xfId="0" applyNumberFormat="1" applyFont="1" applyFill="1" applyBorder="1" applyAlignment="1">
      <alignment horizontal="center" vertical="center" wrapText="1"/>
    </xf>
    <xf numFmtId="2" fontId="0" fillId="0" borderId="41" xfId="0" applyNumberFormat="1" applyFont="1" applyBorder="1" applyAlignment="1">
      <alignment horizontal="center" vertical="center" wrapText="1"/>
    </xf>
    <xf numFmtId="0" fontId="0" fillId="3" borderId="37" xfId="0" applyFill="1" applyBorder="1" applyAlignment="1">
      <alignment horizontal="center" vertical="center" wrapText="1"/>
    </xf>
    <xf numFmtId="0" fontId="0" fillId="3" borderId="10" xfId="0" applyNumberFormat="1" applyFont="1" applyFill="1" applyBorder="1" applyAlignment="1">
      <alignment horizontal="center" vertical="center" wrapText="1"/>
    </xf>
    <xf numFmtId="0" fontId="0" fillId="3" borderId="4" xfId="0" applyNumberFormat="1" applyFont="1" applyFill="1" applyBorder="1" applyAlignment="1">
      <alignment horizontal="center" vertical="center" wrapText="1"/>
    </xf>
    <xf numFmtId="0" fontId="0" fillId="0" borderId="8" xfId="3" applyFont="1" applyFill="1" applyBorder="1" applyAlignment="1">
      <alignment horizontal="center" vertical="center" wrapText="1"/>
    </xf>
    <xf numFmtId="0" fontId="0" fillId="0" borderId="2" xfId="3" applyFont="1" applyFill="1" applyBorder="1" applyAlignment="1">
      <alignment horizontal="center" vertical="center" wrapText="1"/>
    </xf>
    <xf numFmtId="0" fontId="6" fillId="0" borderId="8" xfId="0" applyFont="1" applyBorder="1" applyAlignment="1">
      <alignment horizontal="center" vertical="top" wrapText="1"/>
    </xf>
    <xf numFmtId="0" fontId="6" fillId="0" borderId="2" xfId="0" applyFont="1" applyBorder="1" applyAlignment="1">
      <alignment horizontal="center" vertical="top"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6" fillId="0" borderId="90" xfId="0" quotePrefix="1" applyFont="1" applyBorder="1" applyAlignment="1">
      <alignment horizontal="center" vertical="center" wrapText="1"/>
    </xf>
    <xf numFmtId="0" fontId="6" fillId="0" borderId="96" xfId="0" quotePrefix="1" applyFont="1" applyBorder="1" applyAlignment="1">
      <alignment horizontal="center" vertical="center" wrapText="1"/>
    </xf>
    <xf numFmtId="0" fontId="0" fillId="3" borderId="0"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0" xfId="0" applyNumberFormat="1" applyFont="1" applyBorder="1" applyAlignment="1">
      <alignment horizontal="center" wrapText="1"/>
    </xf>
    <xf numFmtId="0" fontId="0" fillId="0" borderId="0" xfId="0" applyNumberFormat="1" applyFont="1" applyBorder="1" applyAlignment="1">
      <alignment horizontal="center" wrapText="1"/>
    </xf>
    <xf numFmtId="0" fontId="0" fillId="0" borderId="4" xfId="0" applyNumberFormat="1" applyFont="1" applyBorder="1" applyAlignment="1">
      <alignment horizontal="center" wrapText="1"/>
    </xf>
    <xf numFmtId="0" fontId="6" fillId="0" borderId="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7" xfId="3"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6" fillId="0" borderId="37" xfId="0" applyFont="1" applyBorder="1" applyAlignment="1">
      <alignment horizontal="center" vertical="top" wrapText="1"/>
    </xf>
    <xf numFmtId="0" fontId="0" fillId="3" borderId="9" xfId="0" applyNumberFormat="1" applyFont="1" applyFill="1" applyBorder="1" applyAlignment="1">
      <alignment horizontal="center" vertical="center" wrapText="1"/>
    </xf>
    <xf numFmtId="0" fontId="0" fillId="3" borderId="38" xfId="0" applyNumberFormat="1" applyFont="1" applyFill="1" applyBorder="1" applyAlignment="1">
      <alignment horizontal="center" vertical="center" wrapText="1"/>
    </xf>
    <xf numFmtId="0" fontId="0" fillId="3" borderId="3"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21" xfId="0"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3" borderId="90" xfId="0" quotePrefix="1" applyFont="1" applyFill="1" applyBorder="1" applyAlignment="1">
      <alignment horizontal="center" vertical="center" wrapText="1"/>
    </xf>
    <xf numFmtId="0" fontId="0" fillId="3" borderId="96" xfId="0" quotePrefix="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3" borderId="8" xfId="0" quotePrefix="1" applyFont="1" applyFill="1" applyBorder="1" applyAlignment="1">
      <alignment horizontal="center" vertical="center" wrapText="1"/>
    </xf>
    <xf numFmtId="0" fontId="0" fillId="3" borderId="37" xfId="0" quotePrefix="1" applyFont="1" applyFill="1" applyBorder="1" applyAlignment="1">
      <alignment horizontal="center" vertical="center" wrapText="1"/>
    </xf>
    <xf numFmtId="0" fontId="0" fillId="3" borderId="2" xfId="0" quotePrefix="1" applyFont="1" applyFill="1" applyBorder="1" applyAlignment="1">
      <alignment horizontal="center" vertical="center" wrapText="1"/>
    </xf>
    <xf numFmtId="0" fontId="0" fillId="0" borderId="38" xfId="0" applyNumberFormat="1"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0" fillId="0" borderId="13" xfId="0" applyFont="1" applyFill="1" applyBorder="1" applyAlignment="1">
      <alignment horizontal="center" vertical="center" wrapText="1"/>
    </xf>
    <xf numFmtId="2" fontId="0" fillId="3" borderId="6"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38" xfId="0" applyFont="1" applyFill="1" applyBorder="1" applyAlignment="1">
      <alignment horizontal="center" vertical="center" wrapText="1"/>
    </xf>
    <xf numFmtId="15" fontId="0" fillId="0" borderId="8" xfId="0" applyNumberFormat="1" applyFont="1" applyBorder="1" applyAlignment="1">
      <alignment horizontal="center" vertical="center" wrapText="1"/>
    </xf>
    <xf numFmtId="15" fontId="0" fillId="0" borderId="37" xfId="0" applyNumberFormat="1" applyFont="1" applyBorder="1" applyAlignment="1">
      <alignment horizontal="center" vertical="center" wrapText="1"/>
    </xf>
    <xf numFmtId="15" fontId="0" fillId="0" borderId="2" xfId="0" applyNumberFormat="1"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2" fontId="0" fillId="3" borderId="37"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8"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9"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2" fontId="2" fillId="2" borderId="21"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37"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3" borderId="33" xfId="0" applyFont="1" applyFill="1" applyBorder="1" applyAlignment="1">
      <alignment horizontal="center" vertical="center" wrapText="1"/>
    </xf>
    <xf numFmtId="49" fontId="6" fillId="5" borderId="6"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49" fontId="6" fillId="5" borderId="8" xfId="0" applyNumberFormat="1" applyFont="1" applyFill="1" applyBorder="1" applyAlignment="1">
      <alignment horizontal="center" vertical="center" wrapText="1"/>
    </xf>
    <xf numFmtId="49" fontId="6" fillId="5" borderId="37" xfId="0" applyNumberFormat="1" applyFont="1" applyFill="1" applyBorder="1" applyAlignment="1">
      <alignment horizontal="center" vertical="center" wrapText="1"/>
    </xf>
    <xf numFmtId="49" fontId="6" fillId="5" borderId="41" xfId="0" applyNumberFormat="1" applyFont="1" applyFill="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0" fillId="0" borderId="25" xfId="0" applyNumberFormat="1" applyFont="1" applyFill="1" applyBorder="1" applyAlignment="1">
      <alignment horizontal="center" vertical="center" wrapText="1"/>
    </xf>
    <xf numFmtId="0" fontId="0" fillId="3" borderId="24" xfId="0" applyFont="1" applyFill="1" applyBorder="1" applyAlignment="1">
      <alignment horizontal="center" vertical="center" wrapText="1"/>
    </xf>
    <xf numFmtId="49" fontId="0" fillId="0" borderId="41" xfId="0" applyNumberFormat="1" applyFont="1" applyBorder="1" applyAlignment="1">
      <alignment horizontal="center" vertical="center" wrapText="1"/>
    </xf>
    <xf numFmtId="2" fontId="21" fillId="2" borderId="89" xfId="0" applyNumberFormat="1" applyFont="1" applyFill="1" applyBorder="1" applyAlignment="1">
      <alignment horizontal="center" vertical="center" wrapText="1"/>
    </xf>
    <xf numFmtId="2" fontId="21" fillId="2" borderId="92" xfId="0" applyNumberFormat="1" applyFont="1" applyFill="1" applyBorder="1" applyAlignment="1">
      <alignment horizontal="center" vertical="center" wrapText="1"/>
    </xf>
    <xf numFmtId="2" fontId="21" fillId="2" borderId="95" xfId="0" applyNumberFormat="1" applyFont="1" applyFill="1" applyBorder="1" applyAlignment="1">
      <alignment horizontal="center" vertical="center" wrapText="1"/>
    </xf>
    <xf numFmtId="49" fontId="0" fillId="0" borderId="6" xfId="0" applyNumberFormat="1"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90" xfId="0" quotePrefix="1" applyFont="1" applyFill="1" applyBorder="1" applyAlignment="1">
      <alignment horizontal="center" vertical="center" wrapText="1"/>
    </xf>
    <xf numFmtId="0" fontId="0" fillId="0" borderId="96" xfId="0" quotePrefix="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90"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6"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2" fillId="2" borderId="100" xfId="0"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0" borderId="41" xfId="0" applyFill="1" applyBorder="1" applyAlignment="1">
      <alignment horizontal="center" vertical="center" wrapText="1"/>
    </xf>
    <xf numFmtId="2" fontId="0" fillId="0" borderId="8" xfId="0" applyNumberFormat="1" applyFont="1" applyFill="1" applyBorder="1" applyAlignment="1">
      <alignment horizontal="center" vertical="center" wrapText="1"/>
    </xf>
    <xf numFmtId="2" fontId="0" fillId="0" borderId="41" xfId="0" applyNumberFormat="1" applyFont="1" applyFill="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40" xfId="0" applyNumberFormat="1"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5" borderId="37" xfId="0" applyFont="1" applyFill="1" applyBorder="1" applyAlignment="1">
      <alignment horizontal="center" vertical="center" wrapText="1"/>
    </xf>
    <xf numFmtId="17" fontId="0" fillId="0" borderId="14" xfId="0" applyNumberFormat="1" applyFont="1" applyBorder="1" applyAlignment="1">
      <alignment horizontal="center" vertical="center" wrapText="1"/>
    </xf>
    <xf numFmtId="17" fontId="0" fillId="0" borderId="19" xfId="0" applyNumberFormat="1" applyFont="1" applyBorder="1" applyAlignment="1">
      <alignment horizontal="center" vertical="center" wrapText="1"/>
    </xf>
    <xf numFmtId="17" fontId="0" fillId="0" borderId="40" xfId="0" applyNumberFormat="1" applyFont="1" applyBorder="1" applyAlignment="1">
      <alignment horizontal="center" vertical="center" wrapText="1"/>
    </xf>
    <xf numFmtId="2" fontId="2" fillId="2" borderId="18"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3" borderId="10"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8"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37"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2" fillId="2" borderId="97"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99" xfId="0"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2" fontId="2" fillId="2" borderId="41" xfId="0" applyNumberFormat="1" applyFont="1" applyFill="1" applyBorder="1" applyAlignment="1">
      <alignment horizontal="center" vertical="center" wrapText="1"/>
    </xf>
    <xf numFmtId="0" fontId="2" fillId="12" borderId="80" xfId="0" applyFont="1" applyFill="1" applyBorder="1" applyAlignment="1">
      <alignment horizontal="center" vertical="center"/>
    </xf>
    <xf numFmtId="0" fontId="2" fillId="12" borderId="79" xfId="0" applyFont="1" applyFill="1" applyBorder="1" applyAlignment="1">
      <alignment horizontal="center" vertical="center"/>
    </xf>
    <xf numFmtId="0" fontId="2" fillId="12" borderId="78" xfId="0" applyFont="1" applyFill="1" applyBorder="1" applyAlignment="1">
      <alignment horizontal="center" vertical="center"/>
    </xf>
    <xf numFmtId="0" fontId="2" fillId="11" borderId="77"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2" fillId="11" borderId="75" xfId="0" applyFont="1" applyFill="1" applyBorder="1" applyAlignment="1">
      <alignment horizontal="center" vertical="center" wrapText="1"/>
    </xf>
    <xf numFmtId="0" fontId="7" fillId="0" borderId="8"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2" xfId="0" applyFont="1" applyFill="1" applyBorder="1" applyAlignment="1">
      <alignment horizontal="center" vertical="top" wrapText="1"/>
    </xf>
    <xf numFmtId="2" fontId="19" fillId="2" borderId="89" xfId="0" quotePrefix="1" applyNumberFormat="1" applyFont="1" applyFill="1" applyBorder="1" applyAlignment="1">
      <alignment horizontal="center" vertical="center" wrapText="1"/>
    </xf>
    <xf numFmtId="2" fontId="19" fillId="2" borderId="92" xfId="0" quotePrefix="1" applyNumberFormat="1" applyFont="1" applyFill="1" applyBorder="1" applyAlignment="1">
      <alignment horizontal="center" vertical="center" wrapText="1"/>
    </xf>
    <xf numFmtId="2" fontId="19" fillId="2" borderId="95" xfId="0" quotePrefix="1" applyNumberFormat="1" applyFont="1" applyFill="1" applyBorder="1" applyAlignment="1">
      <alignment horizontal="center" vertical="center" wrapText="1"/>
    </xf>
    <xf numFmtId="0" fontId="0" fillId="0" borderId="93" xfId="0" quotePrefix="1"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23" xfId="3" applyFont="1" applyFill="1" applyBorder="1" applyAlignment="1">
      <alignment horizontal="center" vertical="center" wrapText="1"/>
    </xf>
    <xf numFmtId="0" fontId="0" fillId="3" borderId="41" xfId="3" applyFont="1" applyFill="1" applyBorder="1" applyAlignment="1">
      <alignment horizontal="center" vertical="center" wrapText="1"/>
    </xf>
    <xf numFmtId="0" fontId="1" fillId="3" borderId="41" xfId="3"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0" fillId="3" borderId="13" xfId="0" applyFont="1" applyFill="1" applyBorder="1" applyAlignment="1">
      <alignment horizontal="center" vertical="center" wrapText="1"/>
    </xf>
    <xf numFmtId="15" fontId="6" fillId="5" borderId="8" xfId="0" applyNumberFormat="1" applyFont="1" applyFill="1" applyBorder="1" applyAlignment="1">
      <alignment horizontal="center" vertical="center" wrapText="1"/>
    </xf>
    <xf numFmtId="15" fontId="6" fillId="5" borderId="37" xfId="0" applyNumberFormat="1" applyFont="1" applyFill="1" applyBorder="1" applyAlignment="1">
      <alignment horizontal="center" vertical="center" wrapText="1"/>
    </xf>
    <xf numFmtId="15" fontId="6" fillId="5" borderId="2" xfId="0" applyNumberFormat="1" applyFont="1" applyFill="1" applyBorder="1" applyAlignment="1">
      <alignment horizontal="center" vertical="center" wrapText="1"/>
    </xf>
    <xf numFmtId="0" fontId="6" fillId="5" borderId="8" xfId="0" quotePrefix="1" applyFont="1" applyFill="1" applyBorder="1" applyAlignment="1">
      <alignment horizontal="center" vertical="center" wrapText="1"/>
    </xf>
    <xf numFmtId="0" fontId="6" fillId="5" borderId="37" xfId="0" quotePrefix="1" applyFont="1" applyFill="1" applyBorder="1" applyAlignment="1">
      <alignment horizontal="center" vertical="center" wrapText="1"/>
    </xf>
    <xf numFmtId="0" fontId="6" fillId="5" borderId="2" xfId="0" quotePrefix="1" applyFont="1" applyFill="1" applyBorder="1" applyAlignment="1">
      <alignment horizontal="center" vertical="center" wrapText="1"/>
    </xf>
  </cellXfs>
  <cellStyles count="246">
    <cellStyle name="Collegamento ipertestuale 2" xfId="5"/>
    <cellStyle name="Comma 2" xfId="6"/>
    <cellStyle name="Followed Hyperlink" xfId="2"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Hyperlink" xfId="1" builtinId="8" hidden="1"/>
    <cellStyle name="Hyperlink" xfId="4" builtinId="8"/>
    <cellStyle name="Hyperlink 2" xfId="7"/>
    <cellStyle name="Normal" xfId="0" builtinId="0"/>
    <cellStyle name="Normal 2" xfId="3"/>
    <cellStyle name="Normal 3" xfId="8"/>
    <cellStyle name="Normale 2" xfId="9"/>
    <cellStyle name="Standard 2" xfId="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20"/>
  <sheetViews>
    <sheetView tabSelected="1" workbookViewId="0">
      <pane xSplit="3" ySplit="3" topLeftCell="D267" activePane="bottomRight" state="frozen"/>
      <selection pane="topRight" activeCell="F1" sqref="F1"/>
      <selection pane="bottomLeft" activeCell="A4" sqref="A4"/>
      <selection pane="bottomRight" activeCell="C286" sqref="C286:C295"/>
    </sheetView>
  </sheetViews>
  <sheetFormatPr baseColWidth="10" defaultColWidth="10.83203125" defaultRowHeight="15" x14ac:dyDescent="0"/>
  <cols>
    <col min="1" max="1" width="11.83203125" style="1" customWidth="1"/>
    <col min="2" max="2" width="16.6640625" style="1" customWidth="1"/>
    <col min="3" max="3" width="28" style="1" customWidth="1"/>
    <col min="4" max="4" width="50.33203125" style="2" customWidth="1"/>
    <col min="5" max="5" width="10.83203125" style="4" customWidth="1"/>
    <col min="6" max="6" width="15.83203125" style="2" customWidth="1"/>
    <col min="7" max="7" width="14.83203125" style="2" customWidth="1"/>
    <col min="8" max="8" width="12.6640625" style="2" customWidth="1"/>
    <col min="9" max="9" width="14.6640625" style="3" customWidth="1"/>
    <col min="10" max="10" width="11.5" style="3" customWidth="1"/>
    <col min="11" max="11" width="12.6640625" style="2" customWidth="1"/>
    <col min="12" max="12" width="14.1640625" style="3" customWidth="1"/>
    <col min="13" max="13" width="12.83203125" style="3" customWidth="1"/>
    <col min="14" max="14" width="25.5" style="3" customWidth="1"/>
    <col min="15" max="15" width="18" style="3" customWidth="1"/>
    <col min="16" max="16" width="12" style="3" customWidth="1"/>
    <col min="17" max="17" width="13.1640625" style="3" customWidth="1"/>
    <col min="18" max="18" width="21.6640625" style="3" customWidth="1"/>
    <col min="19" max="19" width="15.83203125" style="3" customWidth="1"/>
    <col min="20" max="20" width="13.5" style="3" customWidth="1"/>
    <col min="21" max="21" width="39" style="3" customWidth="1"/>
    <col min="22" max="22" width="14.33203125" style="3" customWidth="1"/>
    <col min="23" max="23" width="21.6640625" style="2" customWidth="1"/>
    <col min="24" max="24" width="12.6640625" style="2" customWidth="1"/>
    <col min="25" max="25" width="13" style="2" customWidth="1"/>
    <col min="26" max="26" width="12.83203125" style="2" customWidth="1"/>
    <col min="27" max="27" width="44" style="2" customWidth="1"/>
    <col min="28" max="28" width="15.6640625" style="2" customWidth="1"/>
    <col min="29" max="29" width="25.33203125" style="2" customWidth="1"/>
    <col min="30" max="30" width="11" style="2" customWidth="1"/>
    <col min="31" max="31" width="12.33203125" style="2" customWidth="1"/>
    <col min="32" max="32" width="14" style="2" customWidth="1"/>
    <col min="33" max="33" width="13.1640625" style="2" customWidth="1"/>
    <col min="34" max="34" width="12.83203125" style="2" customWidth="1"/>
    <col min="35" max="35" width="69.33203125" style="1" customWidth="1"/>
    <col min="36" max="16384" width="10.83203125" style="1"/>
  </cols>
  <sheetData>
    <row r="1" spans="1:35" ht="47.5" thickBot="1">
      <c r="B1" s="465" t="s">
        <v>867</v>
      </c>
      <c r="C1" s="409"/>
      <c r="D1" s="463"/>
      <c r="E1" s="403"/>
      <c r="F1" s="402"/>
      <c r="G1" s="407"/>
      <c r="H1" s="406"/>
      <c r="I1" s="402"/>
      <c r="J1" s="402"/>
      <c r="K1" s="410"/>
      <c r="L1" s="402"/>
      <c r="M1" s="402"/>
      <c r="N1" s="402"/>
      <c r="O1" s="402"/>
      <c r="P1" s="402"/>
      <c r="Q1" s="402" t="s">
        <v>311</v>
      </c>
      <c r="R1" s="402"/>
      <c r="S1" s="402"/>
      <c r="T1" s="402"/>
      <c r="U1" s="402"/>
      <c r="V1" s="402"/>
      <c r="W1" s="402"/>
      <c r="X1" s="402"/>
      <c r="Y1" s="402"/>
      <c r="Z1" s="402"/>
      <c r="AA1" s="402"/>
      <c r="AB1" s="402"/>
      <c r="AC1" s="402"/>
      <c r="AD1" s="402"/>
      <c r="AE1" s="402"/>
      <c r="AF1" s="402"/>
      <c r="AG1" s="402"/>
      <c r="AH1" s="411"/>
      <c r="AI1" s="411"/>
    </row>
    <row r="2" spans="1:35" ht="15" customHeight="1" thickTop="1" thickBot="1">
      <c r="A2" s="405"/>
      <c r="B2" s="404"/>
      <c r="C2" s="402"/>
      <c r="D2" s="412"/>
      <c r="E2" s="403"/>
      <c r="F2" s="402"/>
      <c r="G2" s="402"/>
      <c r="H2" s="401"/>
      <c r="I2" s="402"/>
      <c r="J2" s="402"/>
      <c r="K2" s="401"/>
      <c r="L2" s="402"/>
      <c r="M2" s="402"/>
      <c r="N2" s="402"/>
      <c r="O2" s="402"/>
      <c r="P2" s="402"/>
      <c r="Q2" s="402"/>
      <c r="R2" s="402"/>
      <c r="S2" s="402"/>
      <c r="T2" s="815" t="s">
        <v>310</v>
      </c>
      <c r="U2" s="816"/>
      <c r="V2" s="816"/>
      <c r="W2" s="816"/>
      <c r="X2" s="816"/>
      <c r="Y2" s="817"/>
      <c r="Z2" s="818" t="s">
        <v>309</v>
      </c>
      <c r="AA2" s="819"/>
      <c r="AB2" s="819"/>
      <c r="AC2" s="819"/>
      <c r="AD2" s="819"/>
      <c r="AE2" s="820"/>
      <c r="AF2" s="402"/>
      <c r="AG2" s="413"/>
      <c r="AH2" s="413"/>
      <c r="AI2" s="405"/>
    </row>
    <row r="3" spans="1:35" s="3" customFormat="1" ht="48" thickTop="1" thickBot="1">
      <c r="A3" s="400" t="s">
        <v>308</v>
      </c>
      <c r="B3" s="399" t="s">
        <v>307</v>
      </c>
      <c r="C3" s="397" t="s">
        <v>312</v>
      </c>
      <c r="D3" s="397" t="s">
        <v>823</v>
      </c>
      <c r="E3" s="398" t="s">
        <v>306</v>
      </c>
      <c r="F3" s="397" t="s">
        <v>305</v>
      </c>
      <c r="G3" s="397" t="s">
        <v>304</v>
      </c>
      <c r="H3" s="397" t="s">
        <v>303</v>
      </c>
      <c r="I3" s="397" t="s">
        <v>313</v>
      </c>
      <c r="J3" s="397" t="s">
        <v>314</v>
      </c>
      <c r="K3" s="397" t="s">
        <v>315</v>
      </c>
      <c r="L3" s="398" t="s">
        <v>316</v>
      </c>
      <c r="M3" s="398" t="s">
        <v>317</v>
      </c>
      <c r="N3" s="398" t="s">
        <v>318</v>
      </c>
      <c r="O3" s="398" t="s">
        <v>319</v>
      </c>
      <c r="P3" s="398" t="s">
        <v>320</v>
      </c>
      <c r="Q3" s="398" t="s">
        <v>321</v>
      </c>
      <c r="R3" s="414" t="s">
        <v>322</v>
      </c>
      <c r="S3" s="415" t="s">
        <v>323</v>
      </c>
      <c r="T3" s="396" t="s">
        <v>302</v>
      </c>
      <c r="U3" s="395" t="s">
        <v>301</v>
      </c>
      <c r="V3" s="395" t="s">
        <v>298</v>
      </c>
      <c r="W3" s="395" t="s">
        <v>297</v>
      </c>
      <c r="X3" s="395" t="s">
        <v>296</v>
      </c>
      <c r="Y3" s="394" t="s">
        <v>295</v>
      </c>
      <c r="Z3" s="393" t="s">
        <v>300</v>
      </c>
      <c r="AA3" s="392" t="s">
        <v>299</v>
      </c>
      <c r="AB3" s="392" t="s">
        <v>298</v>
      </c>
      <c r="AC3" s="392" t="s">
        <v>297</v>
      </c>
      <c r="AD3" s="392" t="s">
        <v>296</v>
      </c>
      <c r="AE3" s="391" t="s">
        <v>295</v>
      </c>
      <c r="AF3" s="415" t="s">
        <v>324</v>
      </c>
      <c r="AG3" s="416" t="s">
        <v>325</v>
      </c>
      <c r="AH3" s="417" t="s">
        <v>326</v>
      </c>
      <c r="AI3" s="418" t="s">
        <v>327</v>
      </c>
    </row>
    <row r="4" spans="1:35" s="5" customFormat="1" ht="15" customHeight="1">
      <c r="A4" s="535" t="s">
        <v>221</v>
      </c>
      <c r="B4" s="572" t="s">
        <v>328</v>
      </c>
      <c r="C4" s="704" t="s">
        <v>329</v>
      </c>
      <c r="D4" s="821" t="s">
        <v>782</v>
      </c>
      <c r="E4" s="725" t="s">
        <v>3</v>
      </c>
      <c r="F4" s="556" t="s">
        <v>12</v>
      </c>
      <c r="G4" s="486" t="s">
        <v>10</v>
      </c>
      <c r="H4" s="486" t="s">
        <v>290</v>
      </c>
      <c r="I4" s="486" t="s">
        <v>330</v>
      </c>
      <c r="J4" s="629">
        <v>41695</v>
      </c>
      <c r="K4" s="486" t="s">
        <v>44</v>
      </c>
      <c r="L4" s="803" t="s">
        <v>331</v>
      </c>
      <c r="M4" s="837" t="s">
        <v>90</v>
      </c>
      <c r="N4" s="689" t="s">
        <v>332</v>
      </c>
      <c r="O4" s="840" t="s">
        <v>290</v>
      </c>
      <c r="P4" s="803" t="s">
        <v>333</v>
      </c>
      <c r="Q4" s="837" t="s">
        <v>115</v>
      </c>
      <c r="R4" s="689" t="s">
        <v>5</v>
      </c>
      <c r="S4" s="833" t="s">
        <v>5</v>
      </c>
      <c r="T4" s="836" t="s">
        <v>8</v>
      </c>
      <c r="U4" s="486" t="s">
        <v>221</v>
      </c>
      <c r="V4" s="486" t="s">
        <v>7</v>
      </c>
      <c r="W4" s="71" t="s">
        <v>79</v>
      </c>
      <c r="X4" s="242">
        <v>66</v>
      </c>
      <c r="Y4" s="145" t="s">
        <v>5</v>
      </c>
      <c r="Z4" s="150" t="s">
        <v>27</v>
      </c>
      <c r="AA4" s="151" t="s">
        <v>294</v>
      </c>
      <c r="AB4" s="78" t="s">
        <v>5</v>
      </c>
      <c r="AC4" s="78" t="s">
        <v>152</v>
      </c>
      <c r="AD4" s="390" t="s">
        <v>5</v>
      </c>
      <c r="AE4" s="341" t="s">
        <v>5</v>
      </c>
      <c r="AF4" s="550">
        <f>SUM(AG4:AH13)</f>
        <v>276.8</v>
      </c>
      <c r="AG4" s="494">
        <f>SUM(X4:X13)</f>
        <v>212.8</v>
      </c>
      <c r="AH4" s="824">
        <f>AD5</f>
        <v>64</v>
      </c>
      <c r="AI4" s="766" t="s">
        <v>334</v>
      </c>
    </row>
    <row r="5" spans="1:35" s="5" customFormat="1">
      <c r="A5" s="536"/>
      <c r="B5" s="573"/>
      <c r="C5" s="705"/>
      <c r="D5" s="822"/>
      <c r="E5" s="726"/>
      <c r="F5" s="557"/>
      <c r="G5" s="530"/>
      <c r="H5" s="530"/>
      <c r="I5" s="530"/>
      <c r="J5" s="630"/>
      <c r="K5" s="530"/>
      <c r="L5" s="808"/>
      <c r="M5" s="838"/>
      <c r="N5" s="794"/>
      <c r="O5" s="841"/>
      <c r="P5" s="808"/>
      <c r="Q5" s="838"/>
      <c r="R5" s="794"/>
      <c r="S5" s="834"/>
      <c r="T5" s="829"/>
      <c r="U5" s="474"/>
      <c r="V5" s="474"/>
      <c r="W5" s="78" t="s">
        <v>11</v>
      </c>
      <c r="X5" s="258">
        <v>0.6</v>
      </c>
      <c r="Y5" s="137" t="s">
        <v>5</v>
      </c>
      <c r="Z5" s="201" t="s">
        <v>5</v>
      </c>
      <c r="AA5" s="69" t="s">
        <v>5</v>
      </c>
      <c r="AB5" s="69" t="s">
        <v>5</v>
      </c>
      <c r="AC5" s="69" t="s">
        <v>6</v>
      </c>
      <c r="AD5" s="69">
        <v>64</v>
      </c>
      <c r="AE5" s="389" t="s">
        <v>5</v>
      </c>
      <c r="AF5" s="551"/>
      <c r="AG5" s="548"/>
      <c r="AH5" s="825"/>
      <c r="AI5" s="827"/>
    </row>
    <row r="6" spans="1:35" s="5" customFormat="1">
      <c r="A6" s="536"/>
      <c r="B6" s="573"/>
      <c r="C6" s="705"/>
      <c r="D6" s="822"/>
      <c r="E6" s="726"/>
      <c r="F6" s="557"/>
      <c r="G6" s="530"/>
      <c r="H6" s="530"/>
      <c r="I6" s="530"/>
      <c r="J6" s="630"/>
      <c r="K6" s="530"/>
      <c r="L6" s="808"/>
      <c r="M6" s="838"/>
      <c r="N6" s="794"/>
      <c r="O6" s="841"/>
      <c r="P6" s="808"/>
      <c r="Q6" s="838"/>
      <c r="R6" s="794"/>
      <c r="S6" s="834"/>
      <c r="T6" s="828" t="s">
        <v>14</v>
      </c>
      <c r="U6" s="473" t="s">
        <v>44</v>
      </c>
      <c r="V6" s="473" t="s">
        <v>7</v>
      </c>
      <c r="W6" s="69" t="s">
        <v>152</v>
      </c>
      <c r="X6" s="388" t="s">
        <v>5</v>
      </c>
      <c r="Y6" s="94" t="s">
        <v>5</v>
      </c>
      <c r="Z6" s="387"/>
      <c r="AA6" s="160"/>
      <c r="AB6" s="160"/>
      <c r="AC6" s="160"/>
      <c r="AD6" s="160"/>
      <c r="AE6" s="386"/>
      <c r="AF6" s="551"/>
      <c r="AG6" s="548"/>
      <c r="AH6" s="825"/>
      <c r="AI6" s="827"/>
    </row>
    <row r="7" spans="1:35" s="5" customFormat="1">
      <c r="A7" s="536"/>
      <c r="B7" s="573"/>
      <c r="C7" s="705"/>
      <c r="D7" s="822"/>
      <c r="E7" s="726"/>
      <c r="F7" s="557"/>
      <c r="G7" s="530"/>
      <c r="H7" s="530"/>
      <c r="I7" s="530"/>
      <c r="J7" s="630"/>
      <c r="K7" s="530"/>
      <c r="L7" s="808"/>
      <c r="M7" s="838"/>
      <c r="N7" s="794"/>
      <c r="O7" s="841"/>
      <c r="P7" s="808"/>
      <c r="Q7" s="838"/>
      <c r="R7" s="794"/>
      <c r="S7" s="834"/>
      <c r="T7" s="829"/>
      <c r="U7" s="474"/>
      <c r="V7" s="474"/>
      <c r="W7" s="78" t="s">
        <v>11</v>
      </c>
      <c r="X7" s="323">
        <v>0.7</v>
      </c>
      <c r="Y7" s="137" t="s">
        <v>5</v>
      </c>
      <c r="Z7" s="380"/>
      <c r="AA7" s="99"/>
      <c r="AB7" s="99"/>
      <c r="AC7" s="99"/>
      <c r="AD7" s="99"/>
      <c r="AE7" s="385"/>
      <c r="AF7" s="551"/>
      <c r="AG7" s="548"/>
      <c r="AH7" s="825"/>
      <c r="AI7" s="827"/>
    </row>
    <row r="8" spans="1:35" s="5" customFormat="1" ht="15" customHeight="1">
      <c r="A8" s="536"/>
      <c r="B8" s="573"/>
      <c r="C8" s="705"/>
      <c r="D8" s="822"/>
      <c r="E8" s="726"/>
      <c r="F8" s="557"/>
      <c r="G8" s="530"/>
      <c r="H8" s="530"/>
      <c r="I8" s="530"/>
      <c r="J8" s="630"/>
      <c r="K8" s="530"/>
      <c r="L8" s="808"/>
      <c r="M8" s="838"/>
      <c r="N8" s="794"/>
      <c r="O8" s="841"/>
      <c r="P8" s="808"/>
      <c r="Q8" s="838"/>
      <c r="R8" s="794"/>
      <c r="S8" s="834"/>
      <c r="T8" s="63" t="s">
        <v>14</v>
      </c>
      <c r="U8" s="140" t="s">
        <v>17</v>
      </c>
      <c r="V8" s="140" t="s">
        <v>7</v>
      </c>
      <c r="W8" s="78" t="s">
        <v>152</v>
      </c>
      <c r="X8" s="258" t="s">
        <v>5</v>
      </c>
      <c r="Y8" s="137" t="s">
        <v>5</v>
      </c>
      <c r="Z8" s="380"/>
      <c r="AA8" s="160"/>
      <c r="AB8" s="160"/>
      <c r="AC8" s="160"/>
      <c r="AD8" s="379"/>
      <c r="AE8" s="378"/>
      <c r="AF8" s="551"/>
      <c r="AG8" s="548"/>
      <c r="AH8" s="825"/>
      <c r="AI8" s="827"/>
    </row>
    <row r="9" spans="1:35" s="5" customFormat="1" ht="19" customHeight="1">
      <c r="A9" s="536"/>
      <c r="B9" s="573"/>
      <c r="C9" s="705"/>
      <c r="D9" s="822"/>
      <c r="E9" s="726"/>
      <c r="F9" s="557"/>
      <c r="G9" s="530"/>
      <c r="H9" s="530"/>
      <c r="I9" s="530"/>
      <c r="J9" s="630"/>
      <c r="K9" s="530"/>
      <c r="L9" s="808"/>
      <c r="M9" s="838"/>
      <c r="N9" s="794"/>
      <c r="O9" s="841"/>
      <c r="P9" s="808"/>
      <c r="Q9" s="838"/>
      <c r="R9" s="794"/>
      <c r="S9" s="834"/>
      <c r="T9" s="384" t="s">
        <v>8</v>
      </c>
      <c r="U9" s="78" t="s">
        <v>102</v>
      </c>
      <c r="V9" s="132" t="s">
        <v>7</v>
      </c>
      <c r="W9" s="78" t="s">
        <v>11</v>
      </c>
      <c r="X9" s="258">
        <v>0.5</v>
      </c>
      <c r="Y9" s="137" t="s">
        <v>5</v>
      </c>
      <c r="Z9" s="380"/>
      <c r="AA9" s="160"/>
      <c r="AB9" s="160"/>
      <c r="AC9" s="160"/>
      <c r="AD9" s="379"/>
      <c r="AE9" s="378"/>
      <c r="AF9" s="551"/>
      <c r="AG9" s="548"/>
      <c r="AH9" s="825"/>
      <c r="AI9" s="827"/>
    </row>
    <row r="10" spans="1:35" s="5" customFormat="1">
      <c r="A10" s="536"/>
      <c r="B10" s="573"/>
      <c r="C10" s="705"/>
      <c r="D10" s="822"/>
      <c r="E10" s="726"/>
      <c r="F10" s="557"/>
      <c r="G10" s="530"/>
      <c r="H10" s="530"/>
      <c r="I10" s="530"/>
      <c r="J10" s="630"/>
      <c r="K10" s="530"/>
      <c r="L10" s="808"/>
      <c r="M10" s="838"/>
      <c r="N10" s="794"/>
      <c r="O10" s="841"/>
      <c r="P10" s="808"/>
      <c r="Q10" s="838"/>
      <c r="R10" s="794"/>
      <c r="S10" s="834"/>
      <c r="T10" s="384" t="s">
        <v>90</v>
      </c>
      <c r="U10" s="256" t="s">
        <v>293</v>
      </c>
      <c r="V10" s="383" t="s">
        <v>290</v>
      </c>
      <c r="W10" s="69" t="s">
        <v>11</v>
      </c>
      <c r="X10" s="306" t="s">
        <v>5</v>
      </c>
      <c r="Y10" s="137" t="s">
        <v>5</v>
      </c>
      <c r="Z10" s="380"/>
      <c r="AA10" s="160"/>
      <c r="AB10" s="160"/>
      <c r="AC10" s="160"/>
      <c r="AD10" s="379"/>
      <c r="AE10" s="378"/>
      <c r="AF10" s="551"/>
      <c r="AG10" s="548"/>
      <c r="AH10" s="825"/>
      <c r="AI10" s="827"/>
    </row>
    <row r="11" spans="1:35" s="5" customFormat="1" ht="15" customHeight="1">
      <c r="A11" s="536"/>
      <c r="B11" s="573"/>
      <c r="C11" s="705"/>
      <c r="D11" s="822"/>
      <c r="E11" s="726"/>
      <c r="F11" s="557"/>
      <c r="G11" s="530"/>
      <c r="H11" s="530"/>
      <c r="I11" s="530"/>
      <c r="J11" s="630"/>
      <c r="K11" s="530"/>
      <c r="L11" s="808"/>
      <c r="M11" s="838"/>
      <c r="N11" s="794"/>
      <c r="O11" s="841"/>
      <c r="P11" s="808"/>
      <c r="Q11" s="838"/>
      <c r="R11" s="794"/>
      <c r="S11" s="834"/>
      <c r="T11" s="93" t="s">
        <v>21</v>
      </c>
      <c r="U11" s="181" t="s">
        <v>292</v>
      </c>
      <c r="V11" s="181" t="s">
        <v>52</v>
      </c>
      <c r="W11" s="69" t="s">
        <v>79</v>
      </c>
      <c r="X11" s="382">
        <v>30</v>
      </c>
      <c r="Y11" s="137" t="s">
        <v>5</v>
      </c>
      <c r="Z11" s="380"/>
      <c r="AA11" s="160"/>
      <c r="AB11" s="160"/>
      <c r="AC11" s="160"/>
      <c r="AD11" s="379"/>
      <c r="AE11" s="378"/>
      <c r="AF11" s="551"/>
      <c r="AG11" s="548"/>
      <c r="AH11" s="825"/>
      <c r="AI11" s="827"/>
    </row>
    <row r="12" spans="1:35" s="5" customFormat="1">
      <c r="A12" s="536"/>
      <c r="B12" s="573"/>
      <c r="C12" s="705"/>
      <c r="D12" s="822"/>
      <c r="E12" s="726"/>
      <c r="F12" s="557"/>
      <c r="G12" s="530"/>
      <c r="H12" s="530"/>
      <c r="I12" s="530"/>
      <c r="J12" s="630"/>
      <c r="K12" s="530"/>
      <c r="L12" s="808"/>
      <c r="M12" s="838"/>
      <c r="N12" s="794"/>
      <c r="O12" s="841"/>
      <c r="P12" s="808"/>
      <c r="Q12" s="838"/>
      <c r="R12" s="794"/>
      <c r="S12" s="834"/>
      <c r="T12" s="70" t="s">
        <v>21</v>
      </c>
      <c r="U12" s="181" t="s">
        <v>123</v>
      </c>
      <c r="V12" s="140" t="s">
        <v>57</v>
      </c>
      <c r="W12" s="78" t="s">
        <v>79</v>
      </c>
      <c r="X12" s="381">
        <v>100</v>
      </c>
      <c r="Y12" s="137" t="s">
        <v>5</v>
      </c>
      <c r="Z12" s="380"/>
      <c r="AA12" s="160"/>
      <c r="AB12" s="160"/>
      <c r="AC12" s="160"/>
      <c r="AD12" s="379"/>
      <c r="AE12" s="378"/>
      <c r="AF12" s="551"/>
      <c r="AG12" s="548"/>
      <c r="AH12" s="825"/>
      <c r="AI12" s="827"/>
    </row>
    <row r="13" spans="1:35" s="5" customFormat="1" ht="15" customHeight="1" thickBot="1">
      <c r="A13" s="542"/>
      <c r="B13" s="574"/>
      <c r="C13" s="706"/>
      <c r="D13" s="823"/>
      <c r="E13" s="727"/>
      <c r="F13" s="558"/>
      <c r="G13" s="516"/>
      <c r="H13" s="516"/>
      <c r="I13" s="516"/>
      <c r="J13" s="631"/>
      <c r="K13" s="516"/>
      <c r="L13" s="804"/>
      <c r="M13" s="839"/>
      <c r="N13" s="606"/>
      <c r="O13" s="842"/>
      <c r="P13" s="804"/>
      <c r="Q13" s="839"/>
      <c r="R13" s="606"/>
      <c r="S13" s="835"/>
      <c r="T13" s="98" t="s">
        <v>14</v>
      </c>
      <c r="U13" s="132" t="s">
        <v>291</v>
      </c>
      <c r="V13" s="132" t="s">
        <v>7</v>
      </c>
      <c r="W13" s="78" t="s">
        <v>11</v>
      </c>
      <c r="X13" s="377">
        <v>15</v>
      </c>
      <c r="Y13" s="137" t="s">
        <v>5</v>
      </c>
      <c r="Z13" s="376"/>
      <c r="AA13" s="59"/>
      <c r="AB13" s="59"/>
      <c r="AC13" s="59"/>
      <c r="AD13" s="375"/>
      <c r="AE13" s="374"/>
      <c r="AF13" s="552"/>
      <c r="AG13" s="549"/>
      <c r="AH13" s="826"/>
      <c r="AI13" s="767"/>
    </row>
    <row r="14" spans="1:35" ht="15" customHeight="1">
      <c r="A14" s="535" t="s">
        <v>221</v>
      </c>
      <c r="B14" s="830" t="s">
        <v>335</v>
      </c>
      <c r="C14" s="480" t="s">
        <v>336</v>
      </c>
      <c r="D14" s="480" t="s">
        <v>783</v>
      </c>
      <c r="E14" s="527" t="s">
        <v>3</v>
      </c>
      <c r="F14" s="480" t="s">
        <v>75</v>
      </c>
      <c r="G14" s="486" t="s">
        <v>10</v>
      </c>
      <c r="H14" s="480" t="s">
        <v>290</v>
      </c>
      <c r="I14" s="738" t="s">
        <v>337</v>
      </c>
      <c r="J14" s="467" t="s">
        <v>338</v>
      </c>
      <c r="K14" s="480" t="s">
        <v>44</v>
      </c>
      <c r="L14" s="477" t="s">
        <v>5</v>
      </c>
      <c r="M14" s="477" t="s">
        <v>5</v>
      </c>
      <c r="N14" s="477" t="s">
        <v>5</v>
      </c>
      <c r="O14" s="477" t="s">
        <v>5</v>
      </c>
      <c r="P14" s="467" t="s">
        <v>333</v>
      </c>
      <c r="Q14" s="467" t="s">
        <v>115</v>
      </c>
      <c r="R14" s="477" t="s">
        <v>5</v>
      </c>
      <c r="S14" s="483" t="s">
        <v>5</v>
      </c>
      <c r="T14" s="578" t="s">
        <v>8</v>
      </c>
      <c r="U14" s="486" t="s">
        <v>221</v>
      </c>
      <c r="V14" s="486" t="s">
        <v>7</v>
      </c>
      <c r="W14" s="24" t="s">
        <v>79</v>
      </c>
      <c r="X14" s="487">
        <v>50</v>
      </c>
      <c r="Y14" s="813" t="s">
        <v>5</v>
      </c>
      <c r="Z14" s="156" t="s">
        <v>115</v>
      </c>
      <c r="AA14" s="200" t="s">
        <v>5</v>
      </c>
      <c r="AB14" s="154" t="s">
        <v>5</v>
      </c>
      <c r="AC14" s="154" t="s">
        <v>6</v>
      </c>
      <c r="AD14" s="95">
        <v>220</v>
      </c>
      <c r="AE14" s="163" t="s">
        <v>5</v>
      </c>
      <c r="AF14" s="550">
        <f>AG14+AH14</f>
        <v>550</v>
      </c>
      <c r="AG14" s="494">
        <f>SUM(X14:X17)</f>
        <v>330</v>
      </c>
      <c r="AH14" s="494">
        <f>AD14</f>
        <v>220</v>
      </c>
      <c r="AI14" s="497" t="s">
        <v>339</v>
      </c>
    </row>
    <row r="15" spans="1:35">
      <c r="A15" s="536"/>
      <c r="B15" s="831"/>
      <c r="C15" s="481"/>
      <c r="D15" s="481"/>
      <c r="E15" s="528"/>
      <c r="F15" s="481"/>
      <c r="G15" s="530"/>
      <c r="H15" s="481"/>
      <c r="I15" s="739"/>
      <c r="J15" s="468"/>
      <c r="K15" s="481"/>
      <c r="L15" s="478"/>
      <c r="M15" s="478"/>
      <c r="N15" s="478"/>
      <c r="O15" s="478"/>
      <c r="P15" s="468"/>
      <c r="Q15" s="466"/>
      <c r="R15" s="478"/>
      <c r="S15" s="484"/>
      <c r="T15" s="580"/>
      <c r="U15" s="474"/>
      <c r="V15" s="474"/>
      <c r="W15" s="154" t="s">
        <v>45</v>
      </c>
      <c r="X15" s="488"/>
      <c r="Y15" s="814"/>
      <c r="Z15" s="136"/>
      <c r="AA15" s="186"/>
      <c r="AB15" s="102"/>
      <c r="AC15" s="102"/>
      <c r="AD15" s="373"/>
      <c r="AE15" s="133"/>
      <c r="AF15" s="551"/>
      <c r="AG15" s="548"/>
      <c r="AH15" s="548"/>
      <c r="AI15" s="498"/>
    </row>
    <row r="16" spans="1:35">
      <c r="A16" s="536"/>
      <c r="B16" s="832"/>
      <c r="C16" s="481"/>
      <c r="D16" s="481"/>
      <c r="E16" s="528"/>
      <c r="F16" s="481"/>
      <c r="G16" s="530"/>
      <c r="H16" s="481"/>
      <c r="I16" s="739"/>
      <c r="J16" s="468"/>
      <c r="K16" s="481"/>
      <c r="L16" s="478"/>
      <c r="M16" s="478"/>
      <c r="N16" s="478"/>
      <c r="O16" s="478"/>
      <c r="P16" s="468"/>
      <c r="Q16" s="470" t="s">
        <v>27</v>
      </c>
      <c r="R16" s="478"/>
      <c r="S16" s="484"/>
      <c r="T16" s="241" t="s">
        <v>14</v>
      </c>
      <c r="U16" s="181" t="s">
        <v>44</v>
      </c>
      <c r="V16" s="181" t="s">
        <v>7</v>
      </c>
      <c r="W16" s="41" t="s">
        <v>18</v>
      </c>
      <c r="X16" s="372">
        <v>140</v>
      </c>
      <c r="Y16" s="94" t="s">
        <v>5</v>
      </c>
      <c r="Z16" s="136"/>
      <c r="AA16" s="367"/>
      <c r="AB16" s="363"/>
      <c r="AC16" s="363"/>
      <c r="AD16" s="362"/>
      <c r="AE16" s="361"/>
      <c r="AF16" s="551"/>
      <c r="AG16" s="548"/>
      <c r="AH16" s="548"/>
      <c r="AI16" s="498"/>
    </row>
    <row r="17" spans="1:35" ht="15" customHeight="1" thickBot="1">
      <c r="A17" s="542"/>
      <c r="B17" s="832"/>
      <c r="C17" s="482"/>
      <c r="D17" s="482"/>
      <c r="E17" s="528"/>
      <c r="F17" s="481"/>
      <c r="G17" s="530"/>
      <c r="H17" s="481"/>
      <c r="I17" s="740"/>
      <c r="J17" s="471"/>
      <c r="K17" s="482"/>
      <c r="L17" s="479"/>
      <c r="M17" s="479"/>
      <c r="N17" s="479"/>
      <c r="O17" s="479"/>
      <c r="P17" s="471"/>
      <c r="Q17" s="471"/>
      <c r="R17" s="479"/>
      <c r="S17" s="485"/>
      <c r="T17" s="199" t="s">
        <v>5</v>
      </c>
      <c r="U17" s="181" t="s">
        <v>289</v>
      </c>
      <c r="V17" s="181" t="s">
        <v>5</v>
      </c>
      <c r="W17" s="41" t="s">
        <v>5</v>
      </c>
      <c r="X17" s="207">
        <v>140</v>
      </c>
      <c r="Y17" s="94" t="s">
        <v>5</v>
      </c>
      <c r="Z17" s="178"/>
      <c r="AA17" s="364"/>
      <c r="AB17" s="371"/>
      <c r="AC17" s="371"/>
      <c r="AD17" s="370"/>
      <c r="AE17" s="369"/>
      <c r="AF17" s="551"/>
      <c r="AG17" s="548"/>
      <c r="AH17" s="548"/>
      <c r="AI17" s="499"/>
    </row>
    <row r="18" spans="1:35" ht="15" customHeight="1">
      <c r="A18" s="535" t="s">
        <v>221</v>
      </c>
      <c r="B18" s="572" t="s">
        <v>340</v>
      </c>
      <c r="C18" s="480" t="s">
        <v>341</v>
      </c>
      <c r="D18" s="480" t="s">
        <v>784</v>
      </c>
      <c r="E18" s="527" t="s">
        <v>3</v>
      </c>
      <c r="F18" s="480" t="s">
        <v>108</v>
      </c>
      <c r="G18" s="486" t="s">
        <v>10</v>
      </c>
      <c r="H18" s="799" t="s">
        <v>166</v>
      </c>
      <c r="I18" s="738" t="s">
        <v>342</v>
      </c>
      <c r="J18" s="467" t="s">
        <v>343</v>
      </c>
      <c r="K18" s="480" t="s">
        <v>344</v>
      </c>
      <c r="L18" s="477" t="s">
        <v>5</v>
      </c>
      <c r="M18" s="477" t="s">
        <v>5</v>
      </c>
      <c r="N18" s="477" t="s">
        <v>5</v>
      </c>
      <c r="O18" s="477" t="s">
        <v>5</v>
      </c>
      <c r="P18" s="467" t="s">
        <v>333</v>
      </c>
      <c r="Q18" s="467" t="s">
        <v>27</v>
      </c>
      <c r="R18" s="477" t="s">
        <v>288</v>
      </c>
      <c r="S18" s="483" t="s">
        <v>166</v>
      </c>
      <c r="T18" s="30" t="s">
        <v>8</v>
      </c>
      <c r="U18" s="151" t="s">
        <v>221</v>
      </c>
      <c r="V18" s="151" t="s">
        <v>7</v>
      </c>
      <c r="W18" s="24" t="s">
        <v>45</v>
      </c>
      <c r="X18" s="28">
        <v>5.4</v>
      </c>
      <c r="Y18" s="145" t="s">
        <v>5</v>
      </c>
      <c r="Z18" s="150" t="s">
        <v>27</v>
      </c>
      <c r="AA18" s="188" t="s">
        <v>288</v>
      </c>
      <c r="AB18" s="154" t="s">
        <v>166</v>
      </c>
      <c r="AC18" s="154" t="s">
        <v>18</v>
      </c>
      <c r="AD18" s="153">
        <v>100</v>
      </c>
      <c r="AE18" s="163" t="s">
        <v>5</v>
      </c>
      <c r="AF18" s="544">
        <f>AG18+AH18</f>
        <v>163.04</v>
      </c>
      <c r="AG18" s="494">
        <f>X18+X19+X20</f>
        <v>63.04</v>
      </c>
      <c r="AH18" s="494">
        <f>AD18</f>
        <v>100</v>
      </c>
      <c r="AI18" s="497" t="s">
        <v>345</v>
      </c>
    </row>
    <row r="19" spans="1:35">
      <c r="A19" s="536"/>
      <c r="B19" s="573"/>
      <c r="C19" s="481"/>
      <c r="D19" s="481"/>
      <c r="E19" s="528"/>
      <c r="F19" s="481"/>
      <c r="G19" s="530"/>
      <c r="H19" s="809"/>
      <c r="I19" s="739"/>
      <c r="J19" s="468"/>
      <c r="K19" s="481"/>
      <c r="L19" s="478"/>
      <c r="M19" s="478"/>
      <c r="N19" s="478"/>
      <c r="O19" s="478"/>
      <c r="P19" s="468"/>
      <c r="Q19" s="468"/>
      <c r="R19" s="478"/>
      <c r="S19" s="484"/>
      <c r="T19" s="241" t="s">
        <v>14</v>
      </c>
      <c r="U19" s="181" t="s">
        <v>17</v>
      </c>
      <c r="V19" s="181" t="s">
        <v>7</v>
      </c>
      <c r="W19" s="41" t="s">
        <v>45</v>
      </c>
      <c r="X19" s="368">
        <v>27.64</v>
      </c>
      <c r="Y19" s="94" t="s">
        <v>5</v>
      </c>
      <c r="Z19" s="136"/>
      <c r="AA19" s="367"/>
      <c r="AB19" s="366"/>
      <c r="AC19" s="366"/>
      <c r="AD19" s="365"/>
      <c r="AE19" s="361"/>
      <c r="AF19" s="545"/>
      <c r="AG19" s="495"/>
      <c r="AH19" s="495"/>
      <c r="AI19" s="498"/>
    </row>
    <row r="20" spans="1:35" ht="15" customHeight="1" thickBot="1">
      <c r="A20" s="542"/>
      <c r="B20" s="574"/>
      <c r="C20" s="482"/>
      <c r="D20" s="482"/>
      <c r="E20" s="529"/>
      <c r="F20" s="482"/>
      <c r="G20" s="516"/>
      <c r="H20" s="800"/>
      <c r="I20" s="740"/>
      <c r="J20" s="471"/>
      <c r="K20" s="482"/>
      <c r="L20" s="479"/>
      <c r="M20" s="479"/>
      <c r="N20" s="479"/>
      <c r="O20" s="479"/>
      <c r="P20" s="471"/>
      <c r="Q20" s="471"/>
      <c r="R20" s="479"/>
      <c r="S20" s="485"/>
      <c r="T20" s="199" t="s">
        <v>14</v>
      </c>
      <c r="U20" s="181" t="s">
        <v>44</v>
      </c>
      <c r="V20" s="181" t="s">
        <v>7</v>
      </c>
      <c r="W20" s="41" t="s">
        <v>45</v>
      </c>
      <c r="X20" s="40">
        <v>30</v>
      </c>
      <c r="Y20" s="94" t="s">
        <v>5</v>
      </c>
      <c r="Z20" s="178"/>
      <c r="AA20" s="364"/>
      <c r="AB20" s="364"/>
      <c r="AC20" s="363"/>
      <c r="AD20" s="362"/>
      <c r="AE20" s="361"/>
      <c r="AF20" s="546"/>
      <c r="AG20" s="496"/>
      <c r="AH20" s="496"/>
      <c r="AI20" s="499"/>
    </row>
    <row r="21" spans="1:35" ht="16" customHeight="1">
      <c r="A21" s="535" t="s">
        <v>221</v>
      </c>
      <c r="B21" s="572" t="s">
        <v>346</v>
      </c>
      <c r="C21" s="486" t="s">
        <v>347</v>
      </c>
      <c r="D21" s="575" t="s">
        <v>785</v>
      </c>
      <c r="E21" s="527" t="s">
        <v>3</v>
      </c>
      <c r="F21" s="486" t="s">
        <v>263</v>
      </c>
      <c r="G21" s="486" t="s">
        <v>10</v>
      </c>
      <c r="H21" s="801" t="s">
        <v>166</v>
      </c>
      <c r="I21" s="803" t="s">
        <v>348</v>
      </c>
      <c r="J21" s="467" t="s">
        <v>343</v>
      </c>
      <c r="K21" s="486" t="s">
        <v>44</v>
      </c>
      <c r="L21" s="477" t="s">
        <v>5</v>
      </c>
      <c r="M21" s="477" t="s">
        <v>5</v>
      </c>
      <c r="N21" s="477" t="s">
        <v>5</v>
      </c>
      <c r="O21" s="477" t="s">
        <v>5</v>
      </c>
      <c r="P21" s="467" t="s">
        <v>331</v>
      </c>
      <c r="Q21" s="467" t="s">
        <v>90</v>
      </c>
      <c r="R21" s="477" t="s">
        <v>287</v>
      </c>
      <c r="S21" s="483" t="s">
        <v>166</v>
      </c>
      <c r="T21" s="30" t="s">
        <v>8</v>
      </c>
      <c r="U21" s="245" t="s">
        <v>221</v>
      </c>
      <c r="V21" s="151" t="s">
        <v>7</v>
      </c>
      <c r="W21" s="113" t="s">
        <v>79</v>
      </c>
      <c r="X21" s="245">
        <v>20</v>
      </c>
      <c r="Y21" s="11" t="s">
        <v>5</v>
      </c>
      <c r="Z21" s="243" t="s">
        <v>5</v>
      </c>
      <c r="AA21" s="249" t="s">
        <v>5</v>
      </c>
      <c r="AB21" s="249" t="s">
        <v>5</v>
      </c>
      <c r="AC21" s="146" t="s">
        <v>5</v>
      </c>
      <c r="AD21" s="146">
        <v>148.1</v>
      </c>
      <c r="AE21" s="22" t="s">
        <v>5</v>
      </c>
      <c r="AF21" s="810">
        <f>AG21+AH21</f>
        <v>573.9</v>
      </c>
      <c r="AG21" s="547">
        <f>X21+X22+X23</f>
        <v>425.8</v>
      </c>
      <c r="AH21" s="547">
        <f>AD21</f>
        <v>148.1</v>
      </c>
      <c r="AI21" s="564" t="s">
        <v>349</v>
      </c>
    </row>
    <row r="22" spans="1:35" ht="15" customHeight="1">
      <c r="A22" s="536"/>
      <c r="B22" s="573"/>
      <c r="C22" s="530"/>
      <c r="D22" s="576"/>
      <c r="E22" s="528"/>
      <c r="F22" s="530"/>
      <c r="G22" s="530"/>
      <c r="H22" s="807"/>
      <c r="I22" s="808"/>
      <c r="J22" s="468"/>
      <c r="K22" s="530"/>
      <c r="L22" s="478"/>
      <c r="M22" s="478"/>
      <c r="N22" s="478"/>
      <c r="O22" s="478"/>
      <c r="P22" s="468"/>
      <c r="Q22" s="468"/>
      <c r="R22" s="478"/>
      <c r="S22" s="484"/>
      <c r="T22" s="241" t="s">
        <v>14</v>
      </c>
      <c r="U22" s="181" t="s">
        <v>44</v>
      </c>
      <c r="V22" s="181" t="s">
        <v>7</v>
      </c>
      <c r="W22" s="69" t="s">
        <v>152</v>
      </c>
      <c r="X22" s="181">
        <v>300</v>
      </c>
      <c r="Y22" s="32" t="s">
        <v>5</v>
      </c>
      <c r="Z22" s="39"/>
      <c r="AA22" s="224"/>
      <c r="AB22" s="224"/>
      <c r="AC22" s="223"/>
      <c r="AD22" s="223"/>
      <c r="AE22" s="239"/>
      <c r="AF22" s="811"/>
      <c r="AG22" s="548"/>
      <c r="AH22" s="548"/>
      <c r="AI22" s="565"/>
    </row>
    <row r="23" spans="1:35" ht="15" customHeight="1" thickBot="1">
      <c r="A23" s="542"/>
      <c r="B23" s="574"/>
      <c r="C23" s="516"/>
      <c r="D23" s="577"/>
      <c r="E23" s="529"/>
      <c r="F23" s="516"/>
      <c r="G23" s="516"/>
      <c r="H23" s="802"/>
      <c r="I23" s="804"/>
      <c r="J23" s="471"/>
      <c r="K23" s="516"/>
      <c r="L23" s="479"/>
      <c r="M23" s="479"/>
      <c r="N23" s="479"/>
      <c r="O23" s="479"/>
      <c r="P23" s="471"/>
      <c r="Q23" s="471"/>
      <c r="R23" s="479"/>
      <c r="S23" s="485"/>
      <c r="T23" s="199" t="s">
        <v>5</v>
      </c>
      <c r="U23" s="238" t="s">
        <v>5</v>
      </c>
      <c r="V23" s="238" t="s">
        <v>5</v>
      </c>
      <c r="W23" s="139" t="s">
        <v>5</v>
      </c>
      <c r="X23" s="238">
        <v>105.8</v>
      </c>
      <c r="Y23" s="76" t="s">
        <v>5</v>
      </c>
      <c r="Z23" s="75"/>
      <c r="AA23" s="251"/>
      <c r="AB23" s="251"/>
      <c r="AC23" s="240"/>
      <c r="AD23" s="240"/>
      <c r="AE23" s="250"/>
      <c r="AF23" s="812"/>
      <c r="AG23" s="549"/>
      <c r="AH23" s="549"/>
      <c r="AI23" s="566"/>
    </row>
    <row r="24" spans="1:35" ht="16" customHeight="1">
      <c r="A24" s="535" t="s">
        <v>221</v>
      </c>
      <c r="B24" s="805" t="s">
        <v>350</v>
      </c>
      <c r="C24" s="486" t="s">
        <v>351</v>
      </c>
      <c r="D24" s="575" t="s">
        <v>786</v>
      </c>
      <c r="E24" s="527" t="s">
        <v>3</v>
      </c>
      <c r="F24" s="486" t="s">
        <v>108</v>
      </c>
      <c r="G24" s="486" t="s">
        <v>10</v>
      </c>
      <c r="H24" s="801" t="s">
        <v>166</v>
      </c>
      <c r="I24" s="803" t="s">
        <v>352</v>
      </c>
      <c r="J24" s="467" t="s">
        <v>353</v>
      </c>
      <c r="K24" s="486" t="s">
        <v>44</v>
      </c>
      <c r="L24" s="419" t="s">
        <v>331</v>
      </c>
      <c r="M24" s="419" t="s">
        <v>59</v>
      </c>
      <c r="N24" s="419" t="s">
        <v>354</v>
      </c>
      <c r="O24" s="477" t="s">
        <v>166</v>
      </c>
      <c r="P24" s="467" t="s">
        <v>5</v>
      </c>
      <c r="Q24" s="467" t="s">
        <v>128</v>
      </c>
      <c r="R24" s="477" t="s">
        <v>355</v>
      </c>
      <c r="S24" s="483" t="s">
        <v>166</v>
      </c>
      <c r="T24" s="30" t="s">
        <v>8</v>
      </c>
      <c r="U24" s="245" t="s">
        <v>221</v>
      </c>
      <c r="V24" s="151" t="s">
        <v>7</v>
      </c>
      <c r="W24" s="113" t="s">
        <v>79</v>
      </c>
      <c r="X24" s="244">
        <v>10</v>
      </c>
      <c r="Y24" s="11" t="s">
        <v>5</v>
      </c>
      <c r="Z24" s="243" t="s">
        <v>27</v>
      </c>
      <c r="AA24" s="151" t="s">
        <v>5</v>
      </c>
      <c r="AB24" s="151" t="s">
        <v>166</v>
      </c>
      <c r="AC24" s="71" t="s">
        <v>18</v>
      </c>
      <c r="AD24" s="71" t="s">
        <v>5</v>
      </c>
      <c r="AE24" s="22" t="s">
        <v>5</v>
      </c>
      <c r="AF24" s="544">
        <f>AG24</f>
        <v>20</v>
      </c>
      <c r="AG24" s="494">
        <f>X24+X25</f>
        <v>20</v>
      </c>
      <c r="AH24" s="547" t="str">
        <f>AE24</f>
        <v>N/A</v>
      </c>
      <c r="AI24" s="564" t="s">
        <v>356</v>
      </c>
    </row>
    <row r="25" spans="1:35" ht="15" customHeight="1" thickBot="1">
      <c r="A25" s="542"/>
      <c r="B25" s="806"/>
      <c r="C25" s="516"/>
      <c r="D25" s="577"/>
      <c r="E25" s="529"/>
      <c r="F25" s="516"/>
      <c r="G25" s="516"/>
      <c r="H25" s="802"/>
      <c r="I25" s="804"/>
      <c r="J25" s="471"/>
      <c r="K25" s="516"/>
      <c r="L25" s="420" t="s">
        <v>333</v>
      </c>
      <c r="M25" s="420" t="s">
        <v>27</v>
      </c>
      <c r="N25" s="420" t="s">
        <v>5</v>
      </c>
      <c r="O25" s="479"/>
      <c r="P25" s="471"/>
      <c r="Q25" s="471"/>
      <c r="R25" s="479"/>
      <c r="S25" s="485"/>
      <c r="T25" s="241" t="s">
        <v>14</v>
      </c>
      <c r="U25" s="181" t="s">
        <v>44</v>
      </c>
      <c r="V25" s="181" t="s">
        <v>7</v>
      </c>
      <c r="W25" s="69" t="s">
        <v>18</v>
      </c>
      <c r="X25" s="91">
        <v>10</v>
      </c>
      <c r="Y25" s="32" t="s">
        <v>5</v>
      </c>
      <c r="Z25" s="75"/>
      <c r="AA25" s="251"/>
      <c r="AB25" s="251"/>
      <c r="AC25" s="240"/>
      <c r="AD25" s="240"/>
      <c r="AE25" s="250"/>
      <c r="AF25" s="546"/>
      <c r="AG25" s="496"/>
      <c r="AH25" s="549"/>
      <c r="AI25" s="566"/>
    </row>
    <row r="26" spans="1:35" ht="15" customHeight="1">
      <c r="A26" s="535" t="s">
        <v>221</v>
      </c>
      <c r="B26" s="572" t="s">
        <v>357</v>
      </c>
      <c r="C26" s="480" t="s">
        <v>358</v>
      </c>
      <c r="D26" s="480" t="s">
        <v>787</v>
      </c>
      <c r="E26" s="527" t="s">
        <v>3</v>
      </c>
      <c r="F26" s="480" t="s">
        <v>263</v>
      </c>
      <c r="G26" s="486" t="s">
        <v>10</v>
      </c>
      <c r="H26" s="799" t="s">
        <v>166</v>
      </c>
      <c r="I26" s="738" t="s">
        <v>359</v>
      </c>
      <c r="J26" s="467" t="s">
        <v>360</v>
      </c>
      <c r="K26" s="480" t="s">
        <v>44</v>
      </c>
      <c r="L26" s="419" t="s">
        <v>331</v>
      </c>
      <c r="M26" s="419" t="s">
        <v>59</v>
      </c>
      <c r="N26" s="419" t="s">
        <v>354</v>
      </c>
      <c r="O26" s="477" t="s">
        <v>166</v>
      </c>
      <c r="P26" s="467" t="s">
        <v>333</v>
      </c>
      <c r="Q26" s="467" t="s">
        <v>128</v>
      </c>
      <c r="R26" s="477" t="s">
        <v>361</v>
      </c>
      <c r="S26" s="483" t="s">
        <v>166</v>
      </c>
      <c r="T26" s="51" t="s">
        <v>8</v>
      </c>
      <c r="U26" s="151" t="s">
        <v>221</v>
      </c>
      <c r="V26" s="151" t="s">
        <v>7</v>
      </c>
      <c r="W26" s="113" t="s">
        <v>79</v>
      </c>
      <c r="X26" s="28">
        <v>40</v>
      </c>
      <c r="Y26" s="145" t="s">
        <v>5</v>
      </c>
      <c r="Z26" s="156" t="s">
        <v>5</v>
      </c>
      <c r="AA26" s="200" t="s">
        <v>5</v>
      </c>
      <c r="AB26" s="200" t="s">
        <v>5</v>
      </c>
      <c r="AC26" s="154" t="s">
        <v>18</v>
      </c>
      <c r="AD26" s="153">
        <v>40</v>
      </c>
      <c r="AE26" s="163" t="s">
        <v>5</v>
      </c>
      <c r="AF26" s="544">
        <f>AG26+AH26</f>
        <v>80</v>
      </c>
      <c r="AG26" s="494">
        <f>X26</f>
        <v>40</v>
      </c>
      <c r="AH26" s="494">
        <f>AD26</f>
        <v>40</v>
      </c>
      <c r="AI26" s="497" t="s">
        <v>362</v>
      </c>
    </row>
    <row r="27" spans="1:35" ht="16.25" thickBot="1">
      <c r="A27" s="542"/>
      <c r="B27" s="574"/>
      <c r="C27" s="482"/>
      <c r="D27" s="482"/>
      <c r="E27" s="529"/>
      <c r="F27" s="482"/>
      <c r="G27" s="516"/>
      <c r="H27" s="800"/>
      <c r="I27" s="740"/>
      <c r="J27" s="471"/>
      <c r="K27" s="482"/>
      <c r="L27" s="420" t="s">
        <v>333</v>
      </c>
      <c r="M27" s="420" t="s">
        <v>27</v>
      </c>
      <c r="N27" s="420" t="s">
        <v>5</v>
      </c>
      <c r="O27" s="479"/>
      <c r="P27" s="471"/>
      <c r="Q27" s="471"/>
      <c r="R27" s="479"/>
      <c r="S27" s="485"/>
      <c r="T27" s="199" t="s">
        <v>90</v>
      </c>
      <c r="U27" s="181" t="s">
        <v>287</v>
      </c>
      <c r="V27" s="181" t="s">
        <v>166</v>
      </c>
      <c r="W27" s="41" t="s">
        <v>45</v>
      </c>
      <c r="X27" s="40" t="s">
        <v>5</v>
      </c>
      <c r="Y27" s="94" t="s">
        <v>5</v>
      </c>
      <c r="Z27" s="178"/>
      <c r="AA27" s="177"/>
      <c r="AB27" s="177"/>
      <c r="AC27" s="37"/>
      <c r="AD27" s="176"/>
      <c r="AE27" s="175"/>
      <c r="AF27" s="546"/>
      <c r="AG27" s="496"/>
      <c r="AH27" s="496"/>
      <c r="AI27" s="499"/>
    </row>
    <row r="28" spans="1:35" ht="15" customHeight="1">
      <c r="A28" s="525" t="s">
        <v>221</v>
      </c>
      <c r="B28" s="480" t="s">
        <v>363</v>
      </c>
      <c r="C28" s="480" t="s">
        <v>364</v>
      </c>
      <c r="D28" s="480" t="s">
        <v>788</v>
      </c>
      <c r="E28" s="527" t="s">
        <v>3</v>
      </c>
      <c r="F28" s="480" t="s">
        <v>235</v>
      </c>
      <c r="G28" s="480" t="s">
        <v>101</v>
      </c>
      <c r="H28" s="511" t="s">
        <v>99</v>
      </c>
      <c r="I28" s="738" t="s">
        <v>365</v>
      </c>
      <c r="J28" s="532" t="s">
        <v>360</v>
      </c>
      <c r="K28" s="480" t="s">
        <v>80</v>
      </c>
      <c r="L28" s="467" t="s">
        <v>331</v>
      </c>
      <c r="M28" s="467" t="s">
        <v>90</v>
      </c>
      <c r="N28" s="477" t="s">
        <v>366</v>
      </c>
      <c r="O28" s="477" t="s">
        <v>99</v>
      </c>
      <c r="P28" s="467" t="s">
        <v>331</v>
      </c>
      <c r="Q28" s="467" t="s">
        <v>74</v>
      </c>
      <c r="R28" s="477" t="s">
        <v>367</v>
      </c>
      <c r="S28" s="483" t="s">
        <v>99</v>
      </c>
      <c r="T28" s="30" t="s">
        <v>8</v>
      </c>
      <c r="U28" s="151" t="s">
        <v>221</v>
      </c>
      <c r="V28" s="151" t="s">
        <v>7</v>
      </c>
      <c r="W28" s="113" t="s">
        <v>79</v>
      </c>
      <c r="X28" s="28">
        <v>150</v>
      </c>
      <c r="Y28" s="145" t="s">
        <v>5</v>
      </c>
      <c r="Z28" s="150" t="s">
        <v>5</v>
      </c>
      <c r="AA28" s="188" t="s">
        <v>5</v>
      </c>
      <c r="AB28" s="188" t="s">
        <v>5</v>
      </c>
      <c r="AC28" s="24" t="s">
        <v>5</v>
      </c>
      <c r="AD28" s="149">
        <v>450</v>
      </c>
      <c r="AE28" s="142" t="s">
        <v>5</v>
      </c>
      <c r="AF28" s="544">
        <f>AG28+AH28</f>
        <v>796</v>
      </c>
      <c r="AG28" s="494">
        <f>SUM(X28:X33)</f>
        <v>346</v>
      </c>
      <c r="AH28" s="494">
        <f>AD28</f>
        <v>450</v>
      </c>
      <c r="AI28" s="497" t="s">
        <v>368</v>
      </c>
    </row>
    <row r="29" spans="1:35">
      <c r="A29" s="716"/>
      <c r="B29" s="481"/>
      <c r="C29" s="481"/>
      <c r="D29" s="481"/>
      <c r="E29" s="528"/>
      <c r="F29" s="481"/>
      <c r="G29" s="481"/>
      <c r="H29" s="537"/>
      <c r="I29" s="739"/>
      <c r="J29" s="533"/>
      <c r="K29" s="481"/>
      <c r="L29" s="468"/>
      <c r="M29" s="468"/>
      <c r="N29" s="478"/>
      <c r="O29" s="478"/>
      <c r="P29" s="468"/>
      <c r="Q29" s="468"/>
      <c r="R29" s="478"/>
      <c r="S29" s="484"/>
      <c r="T29" s="241" t="s">
        <v>14</v>
      </c>
      <c r="U29" s="181" t="s">
        <v>80</v>
      </c>
      <c r="V29" s="181" t="s">
        <v>7</v>
      </c>
      <c r="W29" s="41" t="s">
        <v>18</v>
      </c>
      <c r="X29" s="40">
        <v>70</v>
      </c>
      <c r="Y29" s="94" t="s">
        <v>5</v>
      </c>
      <c r="Z29" s="178"/>
      <c r="AA29" s="177"/>
      <c r="AB29" s="177"/>
      <c r="AC29" s="37"/>
      <c r="AD29" s="176"/>
      <c r="AE29" s="175"/>
      <c r="AF29" s="545"/>
      <c r="AG29" s="495"/>
      <c r="AH29" s="495"/>
      <c r="AI29" s="498"/>
    </row>
    <row r="30" spans="1:35">
      <c r="A30" s="716"/>
      <c r="B30" s="481"/>
      <c r="C30" s="481"/>
      <c r="D30" s="481"/>
      <c r="E30" s="528"/>
      <c r="F30" s="481"/>
      <c r="G30" s="481"/>
      <c r="H30" s="537"/>
      <c r="I30" s="739"/>
      <c r="J30" s="533"/>
      <c r="K30" s="481"/>
      <c r="L30" s="468"/>
      <c r="M30" s="468"/>
      <c r="N30" s="478"/>
      <c r="O30" s="478"/>
      <c r="P30" s="468"/>
      <c r="Q30" s="468"/>
      <c r="R30" s="478"/>
      <c r="S30" s="484"/>
      <c r="T30" s="241" t="s">
        <v>14</v>
      </c>
      <c r="U30" s="277" t="s">
        <v>286</v>
      </c>
      <c r="V30" s="277" t="s">
        <v>7</v>
      </c>
      <c r="W30" s="41" t="s">
        <v>11</v>
      </c>
      <c r="X30" s="40">
        <v>0.5</v>
      </c>
      <c r="Y30" s="94" t="s">
        <v>5</v>
      </c>
      <c r="Z30" s="178"/>
      <c r="AA30" s="177"/>
      <c r="AB30" s="177"/>
      <c r="AC30" s="37"/>
      <c r="AD30" s="176"/>
      <c r="AE30" s="175"/>
      <c r="AF30" s="545"/>
      <c r="AG30" s="495"/>
      <c r="AH30" s="495"/>
      <c r="AI30" s="498"/>
    </row>
    <row r="31" spans="1:35">
      <c r="A31" s="716"/>
      <c r="B31" s="481"/>
      <c r="C31" s="481"/>
      <c r="D31" s="481"/>
      <c r="E31" s="528"/>
      <c r="F31" s="481"/>
      <c r="G31" s="481"/>
      <c r="H31" s="537"/>
      <c r="I31" s="739"/>
      <c r="J31" s="533"/>
      <c r="K31" s="481"/>
      <c r="L31" s="468"/>
      <c r="M31" s="468"/>
      <c r="N31" s="478"/>
      <c r="O31" s="478"/>
      <c r="P31" s="468"/>
      <c r="Q31" s="468"/>
      <c r="R31" s="478"/>
      <c r="S31" s="484"/>
      <c r="T31" s="241" t="s">
        <v>21</v>
      </c>
      <c r="U31" s="181" t="s">
        <v>123</v>
      </c>
      <c r="V31" s="181" t="s">
        <v>57</v>
      </c>
      <c r="W31" s="41" t="s">
        <v>5</v>
      </c>
      <c r="X31" s="40">
        <v>0.7</v>
      </c>
      <c r="Y31" s="94" t="s">
        <v>5</v>
      </c>
      <c r="Z31" s="178"/>
      <c r="AA31" s="177"/>
      <c r="AB31" s="177"/>
      <c r="AC31" s="37"/>
      <c r="AD31" s="176"/>
      <c r="AE31" s="175"/>
      <c r="AF31" s="545"/>
      <c r="AG31" s="495"/>
      <c r="AH31" s="495"/>
      <c r="AI31" s="498"/>
    </row>
    <row r="32" spans="1:35">
      <c r="A32" s="716"/>
      <c r="B32" s="481"/>
      <c r="C32" s="481"/>
      <c r="D32" s="481"/>
      <c r="E32" s="528"/>
      <c r="F32" s="481"/>
      <c r="G32" s="481"/>
      <c r="H32" s="537"/>
      <c r="I32" s="739"/>
      <c r="J32" s="533"/>
      <c r="K32" s="481"/>
      <c r="L32" s="468"/>
      <c r="M32" s="468"/>
      <c r="N32" s="478"/>
      <c r="O32" s="478"/>
      <c r="P32" s="468"/>
      <c r="Q32" s="468"/>
      <c r="R32" s="478"/>
      <c r="S32" s="484"/>
      <c r="T32" s="241" t="s">
        <v>14</v>
      </c>
      <c r="U32" s="181" t="s">
        <v>285</v>
      </c>
      <c r="V32" s="181" t="s">
        <v>7</v>
      </c>
      <c r="W32" s="41" t="s">
        <v>81</v>
      </c>
      <c r="X32" s="40">
        <v>70</v>
      </c>
      <c r="Y32" s="94" t="s">
        <v>5</v>
      </c>
      <c r="Z32" s="178"/>
      <c r="AA32" s="177"/>
      <c r="AB32" s="177"/>
      <c r="AC32" s="37"/>
      <c r="AD32" s="176"/>
      <c r="AE32" s="175"/>
      <c r="AF32" s="545"/>
      <c r="AG32" s="495"/>
      <c r="AH32" s="495"/>
      <c r="AI32" s="498"/>
    </row>
    <row r="33" spans="1:35" ht="16.25" thickBot="1">
      <c r="A33" s="526"/>
      <c r="B33" s="482"/>
      <c r="C33" s="482"/>
      <c r="D33" s="482"/>
      <c r="E33" s="529"/>
      <c r="F33" s="482"/>
      <c r="G33" s="482"/>
      <c r="H33" s="512"/>
      <c r="I33" s="740"/>
      <c r="J33" s="534"/>
      <c r="K33" s="482"/>
      <c r="L33" s="471"/>
      <c r="M33" s="471"/>
      <c r="N33" s="479"/>
      <c r="O33" s="479"/>
      <c r="P33" s="471"/>
      <c r="Q33" s="471"/>
      <c r="R33" s="479"/>
      <c r="S33" s="485"/>
      <c r="T33" s="199" t="s">
        <v>90</v>
      </c>
      <c r="U33" s="132" t="s">
        <v>284</v>
      </c>
      <c r="V33" s="132" t="s">
        <v>99</v>
      </c>
      <c r="W33" s="44" t="s">
        <v>5</v>
      </c>
      <c r="X33" s="77">
        <v>54.8</v>
      </c>
      <c r="Y33" s="119" t="s">
        <v>5</v>
      </c>
      <c r="Z33" s="118"/>
      <c r="AA33" s="117"/>
      <c r="AB33" s="182"/>
      <c r="AC33" s="73"/>
      <c r="AD33" s="124"/>
      <c r="AE33" s="123"/>
      <c r="AF33" s="546"/>
      <c r="AG33" s="496"/>
      <c r="AH33" s="496"/>
      <c r="AI33" s="499"/>
    </row>
    <row r="34" spans="1:35" ht="15" customHeight="1">
      <c r="A34" s="525" t="s">
        <v>221</v>
      </c>
      <c r="B34" s="480" t="s">
        <v>369</v>
      </c>
      <c r="C34" s="480" t="s">
        <v>370</v>
      </c>
      <c r="D34" s="680" t="s">
        <v>789</v>
      </c>
      <c r="E34" s="527" t="s">
        <v>3</v>
      </c>
      <c r="F34" s="480" t="s">
        <v>12</v>
      </c>
      <c r="G34" s="480" t="s">
        <v>101</v>
      </c>
      <c r="H34" s="523" t="s">
        <v>259</v>
      </c>
      <c r="I34" s="795" t="s">
        <v>371</v>
      </c>
      <c r="J34" s="717" t="s">
        <v>360</v>
      </c>
      <c r="K34" s="480" t="s">
        <v>372</v>
      </c>
      <c r="L34" s="689" t="s">
        <v>331</v>
      </c>
      <c r="M34" s="689" t="s">
        <v>74</v>
      </c>
      <c r="N34" s="680" t="s">
        <v>373</v>
      </c>
      <c r="O34" s="680" t="s">
        <v>259</v>
      </c>
      <c r="P34" s="486" t="s">
        <v>333</v>
      </c>
      <c r="Q34" s="486" t="s">
        <v>115</v>
      </c>
      <c r="R34" s="527" t="s">
        <v>374</v>
      </c>
      <c r="S34" s="665" t="s">
        <v>282</v>
      </c>
      <c r="T34" s="26" t="s">
        <v>8</v>
      </c>
      <c r="U34" s="71" t="s">
        <v>221</v>
      </c>
      <c r="V34" s="71" t="s">
        <v>7</v>
      </c>
      <c r="W34" s="24" t="s">
        <v>79</v>
      </c>
      <c r="X34" s="265">
        <v>197</v>
      </c>
      <c r="Y34" s="360" t="s">
        <v>5</v>
      </c>
      <c r="Z34" s="70" t="s">
        <v>115</v>
      </c>
      <c r="AA34" s="359" t="s">
        <v>283</v>
      </c>
      <c r="AB34" s="359" t="s">
        <v>282</v>
      </c>
      <c r="AC34" s="480" t="s">
        <v>6</v>
      </c>
      <c r="AD34" s="595">
        <v>253</v>
      </c>
      <c r="AE34" s="489" t="s">
        <v>5</v>
      </c>
      <c r="AF34" s="550">
        <f>AG34+AH34</f>
        <v>2822</v>
      </c>
      <c r="AG34" s="550">
        <f>SUM(X34:X44)</f>
        <v>2569</v>
      </c>
      <c r="AH34" s="494">
        <f>AD34</f>
        <v>253</v>
      </c>
      <c r="AI34" s="497" t="s">
        <v>375</v>
      </c>
    </row>
    <row r="35" spans="1:35">
      <c r="A35" s="716"/>
      <c r="B35" s="481"/>
      <c r="C35" s="481"/>
      <c r="D35" s="681"/>
      <c r="E35" s="528"/>
      <c r="F35" s="481"/>
      <c r="G35" s="481"/>
      <c r="H35" s="531"/>
      <c r="I35" s="796"/>
      <c r="J35" s="718"/>
      <c r="K35" s="481"/>
      <c r="L35" s="794"/>
      <c r="M35" s="794"/>
      <c r="N35" s="681"/>
      <c r="O35" s="681"/>
      <c r="P35" s="530"/>
      <c r="Q35" s="530"/>
      <c r="R35" s="528"/>
      <c r="S35" s="674"/>
      <c r="T35" s="93" t="s">
        <v>14</v>
      </c>
      <c r="U35" s="181" t="s">
        <v>80</v>
      </c>
      <c r="V35" s="181" t="s">
        <v>7</v>
      </c>
      <c r="W35" s="41" t="s">
        <v>79</v>
      </c>
      <c r="X35" s="179">
        <v>200</v>
      </c>
      <c r="Y35" s="32" t="s">
        <v>5</v>
      </c>
      <c r="Z35" s="93" t="s">
        <v>115</v>
      </c>
      <c r="AA35" s="277" t="s">
        <v>281</v>
      </c>
      <c r="AB35" s="358" t="s">
        <v>250</v>
      </c>
      <c r="AC35" s="481"/>
      <c r="AD35" s="632"/>
      <c r="AE35" s="798"/>
      <c r="AF35" s="551"/>
      <c r="AG35" s="551"/>
      <c r="AH35" s="495"/>
      <c r="AI35" s="498"/>
    </row>
    <row r="36" spans="1:35">
      <c r="A36" s="716"/>
      <c r="B36" s="481"/>
      <c r="C36" s="481"/>
      <c r="D36" s="681"/>
      <c r="E36" s="528"/>
      <c r="F36" s="481"/>
      <c r="G36" s="481"/>
      <c r="H36" s="531"/>
      <c r="I36" s="796"/>
      <c r="J36" s="718"/>
      <c r="K36" s="481"/>
      <c r="L36" s="794"/>
      <c r="M36" s="794"/>
      <c r="N36" s="681"/>
      <c r="O36" s="681"/>
      <c r="P36" s="530"/>
      <c r="Q36" s="530"/>
      <c r="R36" s="528"/>
      <c r="S36" s="674"/>
      <c r="T36" s="93" t="s">
        <v>14</v>
      </c>
      <c r="U36" s="256" t="s">
        <v>77</v>
      </c>
      <c r="V36" s="256" t="s">
        <v>7</v>
      </c>
      <c r="W36" s="41" t="s">
        <v>18</v>
      </c>
      <c r="X36" s="275">
        <v>307</v>
      </c>
      <c r="Y36" s="32" t="s">
        <v>5</v>
      </c>
      <c r="Z36" s="93" t="s">
        <v>115</v>
      </c>
      <c r="AA36" s="277" t="s">
        <v>280</v>
      </c>
      <c r="AB36" s="357" t="s">
        <v>250</v>
      </c>
      <c r="AC36" s="598"/>
      <c r="AD36" s="657"/>
      <c r="AE36" s="490"/>
      <c r="AF36" s="551"/>
      <c r="AG36" s="551"/>
      <c r="AH36" s="495"/>
      <c r="AI36" s="498"/>
    </row>
    <row r="37" spans="1:35">
      <c r="A37" s="716"/>
      <c r="B37" s="481"/>
      <c r="C37" s="481"/>
      <c r="D37" s="681"/>
      <c r="E37" s="528"/>
      <c r="F37" s="481"/>
      <c r="G37" s="481"/>
      <c r="H37" s="531"/>
      <c r="I37" s="796"/>
      <c r="J37" s="718"/>
      <c r="K37" s="481"/>
      <c r="L37" s="794"/>
      <c r="M37" s="794"/>
      <c r="N37" s="681"/>
      <c r="O37" s="681"/>
      <c r="P37" s="530"/>
      <c r="Q37" s="530"/>
      <c r="R37" s="528"/>
      <c r="S37" s="674"/>
      <c r="T37" s="93" t="s">
        <v>14</v>
      </c>
      <c r="U37" s="256" t="s">
        <v>28</v>
      </c>
      <c r="V37" s="256" t="s">
        <v>7</v>
      </c>
      <c r="W37" s="9" t="s">
        <v>18</v>
      </c>
      <c r="X37" s="275">
        <v>245</v>
      </c>
      <c r="Y37" s="32" t="s">
        <v>5</v>
      </c>
      <c r="Z37" s="105"/>
      <c r="AA37" s="186"/>
      <c r="AB37" s="356"/>
      <c r="AC37" s="355"/>
      <c r="AD37" s="134"/>
      <c r="AE37" s="123"/>
      <c r="AF37" s="551"/>
      <c r="AG37" s="551"/>
      <c r="AH37" s="495"/>
      <c r="AI37" s="498"/>
    </row>
    <row r="38" spans="1:35">
      <c r="A38" s="716"/>
      <c r="B38" s="481"/>
      <c r="C38" s="481"/>
      <c r="D38" s="681"/>
      <c r="E38" s="528"/>
      <c r="F38" s="481"/>
      <c r="G38" s="481"/>
      <c r="H38" s="531"/>
      <c r="I38" s="796"/>
      <c r="J38" s="718"/>
      <c r="K38" s="481"/>
      <c r="L38" s="794"/>
      <c r="M38" s="794"/>
      <c r="N38" s="681"/>
      <c r="O38" s="681"/>
      <c r="P38" s="530"/>
      <c r="Q38" s="530"/>
      <c r="R38" s="528"/>
      <c r="S38" s="674"/>
      <c r="T38" s="93" t="s">
        <v>14</v>
      </c>
      <c r="U38" s="256" t="s">
        <v>279</v>
      </c>
      <c r="V38" s="181" t="s">
        <v>7</v>
      </c>
      <c r="W38" s="9" t="s">
        <v>11</v>
      </c>
      <c r="X38" s="275">
        <v>37</v>
      </c>
      <c r="Y38" s="32" t="s">
        <v>5</v>
      </c>
      <c r="Z38" s="105"/>
      <c r="AA38" s="349"/>
      <c r="AB38" s="349"/>
      <c r="AC38" s="354"/>
      <c r="AD38" s="134"/>
      <c r="AE38" s="175"/>
      <c r="AF38" s="551"/>
      <c r="AG38" s="551"/>
      <c r="AH38" s="495"/>
      <c r="AI38" s="498"/>
    </row>
    <row r="39" spans="1:35">
      <c r="A39" s="716"/>
      <c r="B39" s="481"/>
      <c r="C39" s="481"/>
      <c r="D39" s="681"/>
      <c r="E39" s="528"/>
      <c r="F39" s="481"/>
      <c r="G39" s="481"/>
      <c r="H39" s="531"/>
      <c r="I39" s="796"/>
      <c r="J39" s="718"/>
      <c r="K39" s="481"/>
      <c r="L39" s="794"/>
      <c r="M39" s="794"/>
      <c r="N39" s="681"/>
      <c r="O39" s="681"/>
      <c r="P39" s="530"/>
      <c r="Q39" s="530"/>
      <c r="R39" s="528"/>
      <c r="S39" s="674"/>
      <c r="T39" s="694" t="s">
        <v>21</v>
      </c>
      <c r="U39" s="473" t="s">
        <v>123</v>
      </c>
      <c r="V39" s="473" t="s">
        <v>57</v>
      </c>
      <c r="W39" s="41" t="s">
        <v>18</v>
      </c>
      <c r="X39" s="275">
        <v>123</v>
      </c>
      <c r="Y39" s="32" t="s">
        <v>5</v>
      </c>
      <c r="Z39" s="352"/>
      <c r="AA39" s="349"/>
      <c r="AB39" s="349"/>
      <c r="AC39" s="353"/>
      <c r="AD39" s="134"/>
      <c r="AE39" s="351"/>
      <c r="AF39" s="551"/>
      <c r="AG39" s="551"/>
      <c r="AH39" s="495"/>
      <c r="AI39" s="498"/>
    </row>
    <row r="40" spans="1:35">
      <c r="A40" s="716"/>
      <c r="B40" s="481"/>
      <c r="C40" s="481"/>
      <c r="D40" s="681"/>
      <c r="E40" s="528"/>
      <c r="F40" s="481"/>
      <c r="G40" s="481"/>
      <c r="H40" s="531"/>
      <c r="I40" s="796"/>
      <c r="J40" s="718"/>
      <c r="K40" s="481"/>
      <c r="L40" s="794"/>
      <c r="M40" s="794"/>
      <c r="N40" s="681"/>
      <c r="O40" s="681"/>
      <c r="P40" s="530"/>
      <c r="Q40" s="530"/>
      <c r="R40" s="528"/>
      <c r="S40" s="674"/>
      <c r="T40" s="676"/>
      <c r="U40" s="474"/>
      <c r="V40" s="474"/>
      <c r="W40" s="9" t="s">
        <v>11</v>
      </c>
      <c r="X40" s="275">
        <v>19</v>
      </c>
      <c r="Y40" s="32" t="s">
        <v>5</v>
      </c>
      <c r="Z40" s="352"/>
      <c r="AA40" s="349"/>
      <c r="AB40" s="349"/>
      <c r="AC40" s="349"/>
      <c r="AD40" s="134"/>
      <c r="AE40" s="351"/>
      <c r="AF40" s="551"/>
      <c r="AG40" s="551"/>
      <c r="AH40" s="495"/>
      <c r="AI40" s="498"/>
    </row>
    <row r="41" spans="1:35">
      <c r="A41" s="716"/>
      <c r="B41" s="481"/>
      <c r="C41" s="481"/>
      <c r="D41" s="681"/>
      <c r="E41" s="528"/>
      <c r="F41" s="481"/>
      <c r="G41" s="481"/>
      <c r="H41" s="531"/>
      <c r="I41" s="796"/>
      <c r="J41" s="718"/>
      <c r="K41" s="481"/>
      <c r="L41" s="794"/>
      <c r="M41" s="794"/>
      <c r="N41" s="681"/>
      <c r="O41" s="681"/>
      <c r="P41" s="530"/>
      <c r="Q41" s="530"/>
      <c r="R41" s="528"/>
      <c r="S41" s="674"/>
      <c r="T41" s="93" t="s">
        <v>21</v>
      </c>
      <c r="U41" s="181" t="s">
        <v>78</v>
      </c>
      <c r="V41" s="181" t="s">
        <v>67</v>
      </c>
      <c r="W41" s="41" t="s">
        <v>18</v>
      </c>
      <c r="X41" s="179">
        <v>123</v>
      </c>
      <c r="Y41" s="32" t="s">
        <v>5</v>
      </c>
      <c r="Z41" s="352"/>
      <c r="AA41" s="349"/>
      <c r="AB41" s="349"/>
      <c r="AC41" s="349"/>
      <c r="AD41" s="134"/>
      <c r="AE41" s="351"/>
      <c r="AF41" s="551"/>
      <c r="AG41" s="551"/>
      <c r="AH41" s="495"/>
      <c r="AI41" s="498"/>
    </row>
    <row r="42" spans="1:35" ht="15" customHeight="1">
      <c r="A42" s="716"/>
      <c r="B42" s="481"/>
      <c r="C42" s="481"/>
      <c r="D42" s="681"/>
      <c r="E42" s="528"/>
      <c r="F42" s="481"/>
      <c r="G42" s="481"/>
      <c r="H42" s="531"/>
      <c r="I42" s="796"/>
      <c r="J42" s="718"/>
      <c r="K42" s="481"/>
      <c r="L42" s="794"/>
      <c r="M42" s="794"/>
      <c r="N42" s="681"/>
      <c r="O42" s="681"/>
      <c r="P42" s="530"/>
      <c r="Q42" s="530"/>
      <c r="R42" s="528"/>
      <c r="S42" s="674"/>
      <c r="T42" s="694" t="s">
        <v>74</v>
      </c>
      <c r="U42" s="473" t="s">
        <v>278</v>
      </c>
      <c r="V42" s="473" t="s">
        <v>259</v>
      </c>
      <c r="W42" s="41" t="s">
        <v>11</v>
      </c>
      <c r="X42" s="207">
        <v>126</v>
      </c>
      <c r="Y42" s="32" t="s">
        <v>5</v>
      </c>
      <c r="Z42" s="352"/>
      <c r="AA42" s="349"/>
      <c r="AB42" s="349"/>
      <c r="AC42" s="349"/>
      <c r="AD42" s="134"/>
      <c r="AE42" s="351"/>
      <c r="AF42" s="551"/>
      <c r="AG42" s="551"/>
      <c r="AH42" s="495"/>
      <c r="AI42" s="498"/>
    </row>
    <row r="43" spans="1:35" ht="15" customHeight="1">
      <c r="A43" s="716"/>
      <c r="B43" s="481"/>
      <c r="C43" s="481"/>
      <c r="D43" s="681"/>
      <c r="E43" s="528"/>
      <c r="F43" s="481"/>
      <c r="G43" s="481"/>
      <c r="H43" s="531"/>
      <c r="I43" s="796"/>
      <c r="J43" s="718"/>
      <c r="K43" s="481"/>
      <c r="L43" s="794"/>
      <c r="M43" s="794"/>
      <c r="N43" s="681"/>
      <c r="O43" s="681"/>
      <c r="P43" s="530"/>
      <c r="Q43" s="530"/>
      <c r="R43" s="528"/>
      <c r="S43" s="674"/>
      <c r="T43" s="676"/>
      <c r="U43" s="474"/>
      <c r="V43" s="474"/>
      <c r="W43" s="217" t="s">
        <v>6</v>
      </c>
      <c r="X43" s="207" t="s">
        <v>5</v>
      </c>
      <c r="Y43" s="32" t="s">
        <v>5</v>
      </c>
      <c r="Z43" s="350"/>
      <c r="AA43" s="349"/>
      <c r="AB43" s="349"/>
      <c r="AC43" s="349"/>
      <c r="AD43" s="134"/>
      <c r="AE43" s="348"/>
      <c r="AF43" s="551"/>
      <c r="AG43" s="551"/>
      <c r="AH43" s="495"/>
      <c r="AI43" s="498"/>
    </row>
    <row r="44" spans="1:35" ht="15" customHeight="1" thickBot="1">
      <c r="A44" s="716"/>
      <c r="B44" s="481"/>
      <c r="C44" s="482"/>
      <c r="D44" s="682"/>
      <c r="E44" s="528"/>
      <c r="F44" s="481"/>
      <c r="G44" s="481"/>
      <c r="H44" s="531"/>
      <c r="I44" s="797"/>
      <c r="J44" s="719"/>
      <c r="K44" s="482"/>
      <c r="L44" s="606"/>
      <c r="M44" s="606"/>
      <c r="N44" s="682"/>
      <c r="O44" s="682"/>
      <c r="P44" s="516"/>
      <c r="Q44" s="516"/>
      <c r="R44" s="529"/>
      <c r="S44" s="666"/>
      <c r="T44" s="247" t="s">
        <v>90</v>
      </c>
      <c r="U44" s="269" t="s">
        <v>277</v>
      </c>
      <c r="V44" s="215" t="s">
        <v>259</v>
      </c>
      <c r="W44" s="108" t="s">
        <v>11</v>
      </c>
      <c r="X44" s="129">
        <v>1192</v>
      </c>
      <c r="Y44" s="273" t="s">
        <v>5</v>
      </c>
      <c r="Z44" s="84"/>
      <c r="AA44" s="282"/>
      <c r="AB44" s="15"/>
      <c r="AC44" s="15"/>
      <c r="AD44" s="167"/>
      <c r="AE44" s="166"/>
      <c r="AF44" s="551"/>
      <c r="AG44" s="551"/>
      <c r="AH44" s="495"/>
      <c r="AI44" s="499"/>
    </row>
    <row r="45" spans="1:35" ht="15" customHeight="1">
      <c r="A45" s="585" t="s">
        <v>221</v>
      </c>
      <c r="B45" s="480" t="s">
        <v>376</v>
      </c>
      <c r="C45" s="480" t="s">
        <v>378</v>
      </c>
      <c r="D45" s="480" t="s">
        <v>790</v>
      </c>
      <c r="E45" s="527" t="s">
        <v>3</v>
      </c>
      <c r="F45" s="480" t="s">
        <v>75</v>
      </c>
      <c r="G45" s="480" t="s">
        <v>16</v>
      </c>
      <c r="H45" s="523" t="s">
        <v>275</v>
      </c>
      <c r="I45" s="789" t="s">
        <v>379</v>
      </c>
      <c r="J45" s="744" t="s">
        <v>380</v>
      </c>
      <c r="K45" s="480" t="s">
        <v>61</v>
      </c>
      <c r="L45" s="744" t="s">
        <v>5</v>
      </c>
      <c r="M45" s="744" t="s">
        <v>5</v>
      </c>
      <c r="N45" s="467" t="s">
        <v>5</v>
      </c>
      <c r="O45" s="467" t="s">
        <v>5</v>
      </c>
      <c r="P45" s="467" t="s">
        <v>9</v>
      </c>
      <c r="Q45" s="467" t="s">
        <v>381</v>
      </c>
      <c r="R45" s="477" t="s">
        <v>5</v>
      </c>
      <c r="S45" s="483" t="s">
        <v>5</v>
      </c>
      <c r="T45" s="51" t="s">
        <v>8</v>
      </c>
      <c r="U45" s="151" t="s">
        <v>221</v>
      </c>
      <c r="V45" s="151" t="s">
        <v>7</v>
      </c>
      <c r="W45" s="24" t="s">
        <v>79</v>
      </c>
      <c r="X45" s="28">
        <v>150</v>
      </c>
      <c r="Y45" s="145" t="s">
        <v>5</v>
      </c>
      <c r="Z45" s="596" t="s">
        <v>27</v>
      </c>
      <c r="AA45" s="527" t="s">
        <v>5</v>
      </c>
      <c r="AB45" s="569" t="s">
        <v>5</v>
      </c>
      <c r="AC45" s="146" t="s">
        <v>274</v>
      </c>
      <c r="AD45" s="787">
        <v>1100</v>
      </c>
      <c r="AE45" s="489" t="s">
        <v>5</v>
      </c>
      <c r="AF45" s="544">
        <f>AG45+AH45</f>
        <v>2600</v>
      </c>
      <c r="AG45" s="756">
        <f>X45+X46+X48+X47</f>
        <v>1500</v>
      </c>
      <c r="AH45" s="494">
        <f>AD45</f>
        <v>1100</v>
      </c>
      <c r="AI45" s="497" t="s">
        <v>382</v>
      </c>
    </row>
    <row r="46" spans="1:35" ht="15" customHeight="1">
      <c r="A46" s="567"/>
      <c r="B46" s="481"/>
      <c r="C46" s="481"/>
      <c r="D46" s="481"/>
      <c r="E46" s="528"/>
      <c r="F46" s="481"/>
      <c r="G46" s="481"/>
      <c r="H46" s="531"/>
      <c r="I46" s="790"/>
      <c r="J46" s="745"/>
      <c r="K46" s="481"/>
      <c r="L46" s="745"/>
      <c r="M46" s="745"/>
      <c r="N46" s="468"/>
      <c r="O46" s="468"/>
      <c r="P46" s="468"/>
      <c r="Q46" s="468"/>
      <c r="R46" s="478"/>
      <c r="S46" s="484"/>
      <c r="T46" s="241" t="s">
        <v>14</v>
      </c>
      <c r="U46" s="200" t="s">
        <v>61</v>
      </c>
      <c r="V46" s="200" t="s">
        <v>7</v>
      </c>
      <c r="W46" s="154" t="s">
        <v>5</v>
      </c>
      <c r="X46" s="40">
        <v>350</v>
      </c>
      <c r="Y46" s="94" t="s">
        <v>5</v>
      </c>
      <c r="Z46" s="597"/>
      <c r="AA46" s="652"/>
      <c r="AB46" s="786"/>
      <c r="AC46" s="345" t="s">
        <v>6</v>
      </c>
      <c r="AD46" s="788"/>
      <c r="AE46" s="490"/>
      <c r="AF46" s="545"/>
      <c r="AG46" s="757"/>
      <c r="AH46" s="495"/>
      <c r="AI46" s="498"/>
    </row>
    <row r="47" spans="1:35" ht="15" customHeight="1">
      <c r="A47" s="567"/>
      <c r="B47" s="481"/>
      <c r="C47" s="481"/>
      <c r="D47" s="481"/>
      <c r="E47" s="528"/>
      <c r="F47" s="481"/>
      <c r="G47" s="481"/>
      <c r="H47" s="531"/>
      <c r="I47" s="790"/>
      <c r="J47" s="745"/>
      <c r="K47" s="481"/>
      <c r="L47" s="745"/>
      <c r="M47" s="745"/>
      <c r="N47" s="468"/>
      <c r="O47" s="468"/>
      <c r="P47" s="468"/>
      <c r="Q47" s="468"/>
      <c r="R47" s="478"/>
      <c r="S47" s="484"/>
      <c r="T47" s="241" t="s">
        <v>90</v>
      </c>
      <c r="U47" s="200" t="s">
        <v>276</v>
      </c>
      <c r="V47" s="200" t="s">
        <v>275</v>
      </c>
      <c r="W47" s="154" t="s">
        <v>5</v>
      </c>
      <c r="X47" s="40">
        <v>400</v>
      </c>
      <c r="Y47" s="128" t="s">
        <v>5</v>
      </c>
      <c r="Z47" s="127"/>
      <c r="AA47" s="186"/>
      <c r="AB47" s="322"/>
      <c r="AC47" s="102"/>
      <c r="AD47" s="134"/>
      <c r="AE47" s="133"/>
      <c r="AF47" s="545"/>
      <c r="AG47" s="757"/>
      <c r="AH47" s="495"/>
      <c r="AI47" s="498"/>
    </row>
    <row r="48" spans="1:35" ht="16.25" thickBot="1">
      <c r="A48" s="568"/>
      <c r="B48" s="482"/>
      <c r="C48" s="482"/>
      <c r="D48" s="482"/>
      <c r="E48" s="529"/>
      <c r="F48" s="482"/>
      <c r="G48" s="482"/>
      <c r="H48" s="524"/>
      <c r="I48" s="791"/>
      <c r="J48" s="743"/>
      <c r="K48" s="482"/>
      <c r="L48" s="743"/>
      <c r="M48" s="743"/>
      <c r="N48" s="471"/>
      <c r="O48" s="471"/>
      <c r="P48" s="471"/>
      <c r="Q48" s="471"/>
      <c r="R48" s="479"/>
      <c r="S48" s="485"/>
      <c r="T48" s="199" t="s">
        <v>21</v>
      </c>
      <c r="U48" s="347" t="s">
        <v>240</v>
      </c>
      <c r="V48" s="347" t="s">
        <v>239</v>
      </c>
      <c r="W48" s="319" t="s">
        <v>5</v>
      </c>
      <c r="X48" s="77">
        <v>600</v>
      </c>
      <c r="Y48" s="119" t="s">
        <v>5</v>
      </c>
      <c r="Z48" s="118"/>
      <c r="AA48" s="177"/>
      <c r="AB48" s="346"/>
      <c r="AC48" s="37"/>
      <c r="AD48" s="176"/>
      <c r="AE48" s="175"/>
      <c r="AF48" s="546"/>
      <c r="AG48" s="758"/>
      <c r="AH48" s="496"/>
      <c r="AI48" s="499"/>
    </row>
    <row r="49" spans="1:35" ht="15" customHeight="1">
      <c r="A49" s="585" t="s">
        <v>221</v>
      </c>
      <c r="B49" s="480" t="s">
        <v>377</v>
      </c>
      <c r="C49" s="480" t="s">
        <v>384</v>
      </c>
      <c r="D49" s="480" t="s">
        <v>791</v>
      </c>
      <c r="E49" s="527" t="s">
        <v>3</v>
      </c>
      <c r="F49" s="480" t="s">
        <v>2</v>
      </c>
      <c r="G49" s="480" t="s">
        <v>16</v>
      </c>
      <c r="H49" s="480" t="s">
        <v>9</v>
      </c>
      <c r="I49" s="738" t="s">
        <v>385</v>
      </c>
      <c r="J49" s="744" t="s">
        <v>338</v>
      </c>
      <c r="K49" s="480" t="s">
        <v>61</v>
      </c>
      <c r="L49" s="744" t="s">
        <v>333</v>
      </c>
      <c r="M49" s="744" t="s">
        <v>5</v>
      </c>
      <c r="N49" s="467" t="s">
        <v>5</v>
      </c>
      <c r="O49" s="467" t="s">
        <v>5</v>
      </c>
      <c r="P49" s="467" t="s">
        <v>9</v>
      </c>
      <c r="Q49" s="467" t="s">
        <v>381</v>
      </c>
      <c r="R49" s="477" t="s">
        <v>5</v>
      </c>
      <c r="S49" s="483" t="s">
        <v>5</v>
      </c>
      <c r="T49" s="578" t="s">
        <v>8</v>
      </c>
      <c r="U49" s="486" t="s">
        <v>221</v>
      </c>
      <c r="V49" s="486" t="s">
        <v>7</v>
      </c>
      <c r="W49" s="24" t="s">
        <v>185</v>
      </c>
      <c r="X49" s="28">
        <v>30</v>
      </c>
      <c r="Y49" s="145" t="s">
        <v>5</v>
      </c>
      <c r="Z49" s="596" t="s">
        <v>27</v>
      </c>
      <c r="AA49" s="527" t="s">
        <v>5</v>
      </c>
      <c r="AB49" s="569" t="s">
        <v>5</v>
      </c>
      <c r="AC49" s="146" t="s">
        <v>274</v>
      </c>
      <c r="AD49" s="787">
        <v>40</v>
      </c>
      <c r="AE49" s="489" t="s">
        <v>5</v>
      </c>
      <c r="AF49" s="550">
        <f>AG49+AH49</f>
        <v>94.3</v>
      </c>
      <c r="AG49" s="756">
        <f>X49+X50+X51</f>
        <v>54.3</v>
      </c>
      <c r="AH49" s="494">
        <f>AD49</f>
        <v>40</v>
      </c>
      <c r="AI49" s="497" t="s">
        <v>386</v>
      </c>
    </row>
    <row r="50" spans="1:35" ht="15" customHeight="1">
      <c r="A50" s="567"/>
      <c r="B50" s="481"/>
      <c r="C50" s="481"/>
      <c r="D50" s="481"/>
      <c r="E50" s="528"/>
      <c r="F50" s="481"/>
      <c r="G50" s="481"/>
      <c r="H50" s="481"/>
      <c r="I50" s="739"/>
      <c r="J50" s="745"/>
      <c r="K50" s="481"/>
      <c r="L50" s="745"/>
      <c r="M50" s="745"/>
      <c r="N50" s="468"/>
      <c r="O50" s="468"/>
      <c r="P50" s="468"/>
      <c r="Q50" s="468"/>
      <c r="R50" s="478"/>
      <c r="S50" s="484"/>
      <c r="T50" s="580"/>
      <c r="U50" s="474"/>
      <c r="V50" s="474"/>
      <c r="W50" s="154" t="s">
        <v>11</v>
      </c>
      <c r="X50" s="40">
        <v>4.3</v>
      </c>
      <c r="Y50" s="94" t="s">
        <v>5</v>
      </c>
      <c r="Z50" s="597"/>
      <c r="AA50" s="652"/>
      <c r="AB50" s="786"/>
      <c r="AC50" s="345" t="s">
        <v>6</v>
      </c>
      <c r="AD50" s="788"/>
      <c r="AE50" s="490"/>
      <c r="AF50" s="693"/>
      <c r="AG50" s="757"/>
      <c r="AH50" s="495"/>
      <c r="AI50" s="498"/>
    </row>
    <row r="51" spans="1:35" ht="15" customHeight="1" thickBot="1">
      <c r="A51" s="567"/>
      <c r="B51" s="481"/>
      <c r="C51" s="482"/>
      <c r="D51" s="482"/>
      <c r="E51" s="528"/>
      <c r="F51" s="481"/>
      <c r="G51" s="482"/>
      <c r="H51" s="482"/>
      <c r="I51" s="740"/>
      <c r="J51" s="743"/>
      <c r="K51" s="482"/>
      <c r="L51" s="743"/>
      <c r="M51" s="743"/>
      <c r="N51" s="471"/>
      <c r="O51" s="471"/>
      <c r="P51" s="471"/>
      <c r="Q51" s="471"/>
      <c r="R51" s="479"/>
      <c r="S51" s="485"/>
      <c r="T51" s="173" t="s">
        <v>14</v>
      </c>
      <c r="U51" s="344" t="s">
        <v>61</v>
      </c>
      <c r="V51" s="344" t="s">
        <v>7</v>
      </c>
      <c r="W51" s="8" t="s">
        <v>5</v>
      </c>
      <c r="X51" s="303">
        <v>20</v>
      </c>
      <c r="Y51" s="227" t="s">
        <v>5</v>
      </c>
      <c r="Z51" s="169"/>
      <c r="AA51" s="282"/>
      <c r="AB51" s="343"/>
      <c r="AC51" s="15"/>
      <c r="AD51" s="167"/>
      <c r="AE51" s="166"/>
      <c r="AF51" s="693"/>
      <c r="AG51" s="757"/>
      <c r="AH51" s="495"/>
      <c r="AI51" s="499"/>
    </row>
    <row r="52" spans="1:35" s="5" customFormat="1" ht="15" customHeight="1">
      <c r="A52" s="585" t="s">
        <v>221</v>
      </c>
      <c r="B52" s="480" t="s">
        <v>383</v>
      </c>
      <c r="C52" s="527" t="s">
        <v>388</v>
      </c>
      <c r="D52" s="760" t="s">
        <v>792</v>
      </c>
      <c r="E52" s="540" t="s">
        <v>3</v>
      </c>
      <c r="F52" s="527" t="s">
        <v>108</v>
      </c>
      <c r="G52" s="527" t="s">
        <v>107</v>
      </c>
      <c r="H52" s="527" t="s">
        <v>271</v>
      </c>
      <c r="I52" s="762" t="s">
        <v>389</v>
      </c>
      <c r="J52" s="527" t="s">
        <v>390</v>
      </c>
      <c r="K52" s="527" t="s">
        <v>190</v>
      </c>
      <c r="L52" s="527" t="s">
        <v>5</v>
      </c>
      <c r="M52" s="527" t="s">
        <v>5</v>
      </c>
      <c r="N52" s="762" t="s">
        <v>5</v>
      </c>
      <c r="O52" s="762" t="s">
        <v>5</v>
      </c>
      <c r="P52" s="762" t="s">
        <v>9</v>
      </c>
      <c r="Q52" s="762" t="s">
        <v>381</v>
      </c>
      <c r="R52" s="527" t="s">
        <v>391</v>
      </c>
      <c r="S52" s="774" t="s">
        <v>271</v>
      </c>
      <c r="T52" s="777" t="s">
        <v>8</v>
      </c>
      <c r="U52" s="768" t="s">
        <v>221</v>
      </c>
      <c r="V52" s="486" t="s">
        <v>7</v>
      </c>
      <c r="W52" s="24" t="s">
        <v>79</v>
      </c>
      <c r="X52" s="263">
        <v>30</v>
      </c>
      <c r="Y52" s="342" t="s">
        <v>5</v>
      </c>
      <c r="Z52" s="188" t="s">
        <v>5</v>
      </c>
      <c r="AA52" s="188" t="s">
        <v>5</v>
      </c>
      <c r="AB52" s="146" t="s">
        <v>5</v>
      </c>
      <c r="AC52" s="146" t="s">
        <v>5</v>
      </c>
      <c r="AD52" s="265">
        <v>10</v>
      </c>
      <c r="AE52" s="341" t="s">
        <v>5</v>
      </c>
      <c r="AF52" s="501">
        <f>AG52+AH52</f>
        <v>172</v>
      </c>
      <c r="AG52" s="781">
        <f>X52+X53+X54+X55</f>
        <v>162</v>
      </c>
      <c r="AH52" s="494">
        <f>AD52</f>
        <v>10</v>
      </c>
      <c r="AI52" s="770" t="s">
        <v>392</v>
      </c>
    </row>
    <row r="53" spans="1:35" ht="15" customHeight="1">
      <c r="A53" s="567"/>
      <c r="B53" s="481"/>
      <c r="C53" s="528"/>
      <c r="D53" s="785"/>
      <c r="E53" s="773"/>
      <c r="F53" s="528"/>
      <c r="G53" s="528"/>
      <c r="H53" s="528"/>
      <c r="I53" s="763"/>
      <c r="J53" s="528"/>
      <c r="K53" s="528"/>
      <c r="L53" s="528"/>
      <c r="M53" s="528"/>
      <c r="N53" s="763"/>
      <c r="O53" s="763"/>
      <c r="P53" s="763"/>
      <c r="Q53" s="763"/>
      <c r="R53" s="528"/>
      <c r="S53" s="775"/>
      <c r="T53" s="778"/>
      <c r="U53" s="779"/>
      <c r="V53" s="474"/>
      <c r="W53" s="139" t="s">
        <v>11</v>
      </c>
      <c r="X53" s="138">
        <v>2</v>
      </c>
      <c r="Y53" s="226" t="s">
        <v>5</v>
      </c>
      <c r="Z53" s="186"/>
      <c r="AA53" s="102"/>
      <c r="AB53" s="102"/>
      <c r="AC53" s="338"/>
      <c r="AD53" s="141"/>
      <c r="AE53" s="334"/>
      <c r="AF53" s="780"/>
      <c r="AG53" s="782"/>
      <c r="AH53" s="495"/>
      <c r="AI53" s="771"/>
    </row>
    <row r="54" spans="1:35" ht="15" customHeight="1">
      <c r="A54" s="567"/>
      <c r="B54" s="481"/>
      <c r="C54" s="528"/>
      <c r="D54" s="785"/>
      <c r="E54" s="773"/>
      <c r="F54" s="528"/>
      <c r="G54" s="528"/>
      <c r="H54" s="528"/>
      <c r="I54" s="763"/>
      <c r="J54" s="528"/>
      <c r="K54" s="528"/>
      <c r="L54" s="528"/>
      <c r="M54" s="528"/>
      <c r="N54" s="763"/>
      <c r="O54" s="763"/>
      <c r="P54" s="763"/>
      <c r="Q54" s="763"/>
      <c r="R54" s="528"/>
      <c r="S54" s="775"/>
      <c r="T54" s="340" t="s">
        <v>90</v>
      </c>
      <c r="U54" s="238" t="s">
        <v>273</v>
      </c>
      <c r="V54" s="140" t="s">
        <v>272</v>
      </c>
      <c r="W54" s="130" t="s">
        <v>5</v>
      </c>
      <c r="X54" s="95">
        <v>30</v>
      </c>
      <c r="Y54" s="339" t="s">
        <v>5</v>
      </c>
      <c r="Z54" s="186"/>
      <c r="AA54" s="102"/>
      <c r="AB54" s="102"/>
      <c r="AC54" s="338"/>
      <c r="AD54" s="141"/>
      <c r="AE54" s="334"/>
      <c r="AF54" s="780"/>
      <c r="AG54" s="782"/>
      <c r="AH54" s="495"/>
      <c r="AI54" s="771"/>
    </row>
    <row r="55" spans="1:35" ht="15" customHeight="1" thickBot="1">
      <c r="A55" s="568"/>
      <c r="B55" s="482"/>
      <c r="C55" s="529"/>
      <c r="D55" s="761"/>
      <c r="E55" s="541"/>
      <c r="F55" s="529"/>
      <c r="G55" s="529"/>
      <c r="H55" s="529"/>
      <c r="I55" s="764"/>
      <c r="J55" s="529"/>
      <c r="K55" s="529"/>
      <c r="L55" s="529"/>
      <c r="M55" s="529"/>
      <c r="N55" s="764"/>
      <c r="O55" s="764"/>
      <c r="P55" s="764"/>
      <c r="Q55" s="764"/>
      <c r="R55" s="529"/>
      <c r="S55" s="776"/>
      <c r="T55" s="333" t="s">
        <v>14</v>
      </c>
      <c r="U55" s="332" t="s">
        <v>190</v>
      </c>
      <c r="V55" s="332" t="s">
        <v>7</v>
      </c>
      <c r="W55" s="331" t="s">
        <v>18</v>
      </c>
      <c r="X55" s="283">
        <v>100</v>
      </c>
      <c r="Y55" s="330" t="s">
        <v>5</v>
      </c>
      <c r="Z55" s="282"/>
      <c r="AA55" s="15"/>
      <c r="AB55" s="15"/>
      <c r="AC55" s="337"/>
      <c r="AD55" s="328"/>
      <c r="AE55" s="327"/>
      <c r="AF55" s="502"/>
      <c r="AG55" s="783"/>
      <c r="AH55" s="496"/>
      <c r="AI55" s="772"/>
    </row>
    <row r="56" spans="1:35" s="5" customFormat="1" ht="15" customHeight="1">
      <c r="A56" s="567" t="s">
        <v>221</v>
      </c>
      <c r="B56" s="481" t="s">
        <v>387</v>
      </c>
      <c r="C56" s="527" t="s">
        <v>394</v>
      </c>
      <c r="D56" s="735" t="s">
        <v>835</v>
      </c>
      <c r="E56" s="773" t="s">
        <v>3</v>
      </c>
      <c r="F56" s="528" t="s">
        <v>2</v>
      </c>
      <c r="G56" s="528" t="s">
        <v>107</v>
      </c>
      <c r="H56" s="765" t="s">
        <v>271</v>
      </c>
      <c r="I56" s="695" t="s">
        <v>395</v>
      </c>
      <c r="J56" s="527" t="s">
        <v>390</v>
      </c>
      <c r="K56" s="527" t="s">
        <v>190</v>
      </c>
      <c r="L56" s="527" t="s">
        <v>5</v>
      </c>
      <c r="M56" s="527" t="s">
        <v>5</v>
      </c>
      <c r="N56" s="762" t="s">
        <v>5</v>
      </c>
      <c r="O56" s="762" t="s">
        <v>5</v>
      </c>
      <c r="P56" s="762" t="s">
        <v>333</v>
      </c>
      <c r="Q56" s="762" t="s">
        <v>115</v>
      </c>
      <c r="R56" s="527" t="s">
        <v>5</v>
      </c>
      <c r="S56" s="774" t="s">
        <v>5</v>
      </c>
      <c r="T56" s="784" t="s">
        <v>8</v>
      </c>
      <c r="U56" s="765" t="s">
        <v>221</v>
      </c>
      <c r="V56" s="530" t="s">
        <v>7</v>
      </c>
      <c r="W56" s="154" t="s">
        <v>79</v>
      </c>
      <c r="X56" s="138">
        <v>25</v>
      </c>
      <c r="Y56" s="226" t="s">
        <v>5</v>
      </c>
      <c r="Z56" s="200" t="s">
        <v>27</v>
      </c>
      <c r="AA56" s="200" t="s">
        <v>5</v>
      </c>
      <c r="AB56" s="139" t="s">
        <v>5</v>
      </c>
      <c r="AC56" s="139" t="s">
        <v>5</v>
      </c>
      <c r="AD56" s="139">
        <v>40</v>
      </c>
      <c r="AE56" s="336" t="s">
        <v>5</v>
      </c>
      <c r="AF56" s="583">
        <f>AG56+AH56</f>
        <v>123.5</v>
      </c>
      <c r="AG56" s="495">
        <f>X56+X57+X58</f>
        <v>83.5</v>
      </c>
      <c r="AH56" s="548">
        <f>AD56</f>
        <v>40</v>
      </c>
      <c r="AI56" s="770" t="s">
        <v>392</v>
      </c>
    </row>
    <row r="57" spans="1:35" ht="15" customHeight="1">
      <c r="A57" s="567"/>
      <c r="B57" s="481"/>
      <c r="C57" s="528"/>
      <c r="D57" s="736"/>
      <c r="E57" s="773"/>
      <c r="F57" s="528"/>
      <c r="G57" s="528"/>
      <c r="H57" s="765"/>
      <c r="I57" s="696"/>
      <c r="J57" s="528"/>
      <c r="K57" s="528"/>
      <c r="L57" s="528"/>
      <c r="M57" s="528"/>
      <c r="N57" s="763"/>
      <c r="O57" s="763"/>
      <c r="P57" s="763"/>
      <c r="Q57" s="763"/>
      <c r="R57" s="528"/>
      <c r="S57" s="775"/>
      <c r="T57" s="778"/>
      <c r="U57" s="779"/>
      <c r="V57" s="474"/>
      <c r="W57" s="130" t="s">
        <v>11</v>
      </c>
      <c r="X57" s="138">
        <v>3.5</v>
      </c>
      <c r="Y57" s="226" t="s">
        <v>5</v>
      </c>
      <c r="Z57" s="182"/>
      <c r="AA57" s="73"/>
      <c r="AB57" s="73"/>
      <c r="AC57" s="335"/>
      <c r="AD57" s="141"/>
      <c r="AE57" s="334"/>
      <c r="AF57" s="672"/>
      <c r="AG57" s="548"/>
      <c r="AH57" s="548"/>
      <c r="AI57" s="771"/>
    </row>
    <row r="58" spans="1:35" ht="16.25" thickBot="1">
      <c r="A58" s="568"/>
      <c r="B58" s="482"/>
      <c r="C58" s="529"/>
      <c r="D58" s="737"/>
      <c r="E58" s="541"/>
      <c r="F58" s="529"/>
      <c r="G58" s="528"/>
      <c r="H58" s="765"/>
      <c r="I58" s="697"/>
      <c r="J58" s="529"/>
      <c r="K58" s="529"/>
      <c r="L58" s="529"/>
      <c r="M58" s="529"/>
      <c r="N58" s="764"/>
      <c r="O58" s="764"/>
      <c r="P58" s="764"/>
      <c r="Q58" s="764"/>
      <c r="R58" s="529"/>
      <c r="S58" s="776"/>
      <c r="T58" s="333" t="s">
        <v>14</v>
      </c>
      <c r="U58" s="332" t="s">
        <v>190</v>
      </c>
      <c r="V58" s="332" t="s">
        <v>7</v>
      </c>
      <c r="W58" s="331" t="s">
        <v>5</v>
      </c>
      <c r="X58" s="207">
        <v>55</v>
      </c>
      <c r="Y58" s="330" t="s">
        <v>5</v>
      </c>
      <c r="Z58" s="117"/>
      <c r="AA58" s="116"/>
      <c r="AB58" s="116"/>
      <c r="AC58" s="329"/>
      <c r="AD58" s="328"/>
      <c r="AE58" s="327"/>
      <c r="AF58" s="673"/>
      <c r="AG58" s="549"/>
      <c r="AH58" s="549"/>
      <c r="AI58" s="772"/>
    </row>
    <row r="59" spans="1:35" s="5" customFormat="1" ht="15" customHeight="1">
      <c r="A59" s="585" t="s">
        <v>221</v>
      </c>
      <c r="B59" s="480" t="s">
        <v>393</v>
      </c>
      <c r="C59" s="527" t="s">
        <v>397</v>
      </c>
      <c r="D59" s="760" t="s">
        <v>836</v>
      </c>
      <c r="E59" s="527" t="s">
        <v>3</v>
      </c>
      <c r="F59" s="527" t="s">
        <v>263</v>
      </c>
      <c r="G59" s="527" t="s">
        <v>107</v>
      </c>
      <c r="H59" s="768" t="s">
        <v>271</v>
      </c>
      <c r="I59" s="695" t="s">
        <v>398</v>
      </c>
      <c r="J59" s="477" t="s">
        <v>399</v>
      </c>
      <c r="K59" s="527" t="s">
        <v>190</v>
      </c>
      <c r="L59" s="477" t="s">
        <v>5</v>
      </c>
      <c r="M59" s="477" t="s">
        <v>5</v>
      </c>
      <c r="N59" s="467" t="s">
        <v>5</v>
      </c>
      <c r="O59" s="467" t="s">
        <v>5</v>
      </c>
      <c r="P59" s="467" t="s">
        <v>331</v>
      </c>
      <c r="Q59" s="467" t="s">
        <v>74</v>
      </c>
      <c r="R59" s="477" t="s">
        <v>400</v>
      </c>
      <c r="S59" s="665" t="s">
        <v>271</v>
      </c>
      <c r="T59" s="51" t="s">
        <v>8</v>
      </c>
      <c r="U59" s="249" t="s">
        <v>221</v>
      </c>
      <c r="V59" s="151" t="s">
        <v>7</v>
      </c>
      <c r="W59" s="146" t="s">
        <v>79</v>
      </c>
      <c r="X59" s="96">
        <v>7</v>
      </c>
      <c r="Y59" s="137" t="s">
        <v>5</v>
      </c>
      <c r="Z59" s="156" t="s">
        <v>5</v>
      </c>
      <c r="AA59" s="188" t="s">
        <v>5</v>
      </c>
      <c r="AB59" s="188" t="s">
        <v>5</v>
      </c>
      <c r="AC59" s="146" t="s">
        <v>5</v>
      </c>
      <c r="AD59" s="326">
        <v>8.4</v>
      </c>
      <c r="AE59" s="22" t="s">
        <v>5</v>
      </c>
      <c r="AF59" s="544">
        <f>AG59+AH59</f>
        <v>35.4</v>
      </c>
      <c r="AG59" s="494">
        <f>X59+X60</f>
        <v>27</v>
      </c>
      <c r="AH59" s="547">
        <f>AD59</f>
        <v>8.4</v>
      </c>
      <c r="AI59" s="766" t="s">
        <v>401</v>
      </c>
    </row>
    <row r="60" spans="1:35" s="5" customFormat="1" ht="16.25" thickBot="1">
      <c r="A60" s="568"/>
      <c r="B60" s="482"/>
      <c r="C60" s="529"/>
      <c r="D60" s="761"/>
      <c r="E60" s="529"/>
      <c r="F60" s="529"/>
      <c r="G60" s="529"/>
      <c r="H60" s="769"/>
      <c r="I60" s="697"/>
      <c r="J60" s="479"/>
      <c r="K60" s="529"/>
      <c r="L60" s="479"/>
      <c r="M60" s="479"/>
      <c r="N60" s="471"/>
      <c r="O60" s="471"/>
      <c r="P60" s="471"/>
      <c r="Q60" s="471"/>
      <c r="R60" s="479"/>
      <c r="S60" s="666"/>
      <c r="T60" s="34" t="s">
        <v>14</v>
      </c>
      <c r="U60" s="269" t="s">
        <v>190</v>
      </c>
      <c r="V60" s="269" t="s">
        <v>7</v>
      </c>
      <c r="W60" s="121" t="s">
        <v>18</v>
      </c>
      <c r="X60" s="283">
        <v>20</v>
      </c>
      <c r="Y60" s="119" t="s">
        <v>5</v>
      </c>
      <c r="Z60" s="118"/>
      <c r="AA60" s="117"/>
      <c r="AB60" s="117"/>
      <c r="AC60" s="116"/>
      <c r="AD60" s="116"/>
      <c r="AE60" s="324"/>
      <c r="AF60" s="546"/>
      <c r="AG60" s="496"/>
      <c r="AH60" s="549"/>
      <c r="AI60" s="767"/>
    </row>
    <row r="61" spans="1:35" ht="15" customHeight="1">
      <c r="A61" s="585" t="s">
        <v>221</v>
      </c>
      <c r="B61" s="480" t="s">
        <v>396</v>
      </c>
      <c r="C61" s="480" t="s">
        <v>403</v>
      </c>
      <c r="D61" s="680" t="s">
        <v>793</v>
      </c>
      <c r="E61" s="527" t="s">
        <v>3</v>
      </c>
      <c r="F61" s="480" t="s">
        <v>2</v>
      </c>
      <c r="G61" s="480" t="s">
        <v>107</v>
      </c>
      <c r="H61" s="511" t="s">
        <v>271</v>
      </c>
      <c r="I61" s="700" t="s">
        <v>404</v>
      </c>
      <c r="J61" s="532" t="s">
        <v>399</v>
      </c>
      <c r="K61" s="480" t="s">
        <v>190</v>
      </c>
      <c r="L61" s="532" t="s">
        <v>5</v>
      </c>
      <c r="M61" s="532" t="s">
        <v>5</v>
      </c>
      <c r="N61" s="467" t="s">
        <v>5</v>
      </c>
      <c r="O61" s="467" t="s">
        <v>5</v>
      </c>
      <c r="P61" s="467" t="s">
        <v>333</v>
      </c>
      <c r="Q61" s="467" t="s">
        <v>5</v>
      </c>
      <c r="R61" s="477" t="s">
        <v>5</v>
      </c>
      <c r="S61" s="483" t="s">
        <v>5</v>
      </c>
      <c r="T61" s="578" t="s">
        <v>8</v>
      </c>
      <c r="U61" s="725" t="s">
        <v>221</v>
      </c>
      <c r="V61" s="486" t="s">
        <v>7</v>
      </c>
      <c r="W61" s="24" t="s">
        <v>79</v>
      </c>
      <c r="X61" s="28">
        <v>35</v>
      </c>
      <c r="Y61" s="145" t="s">
        <v>5</v>
      </c>
      <c r="Z61" s="150" t="s">
        <v>27</v>
      </c>
      <c r="AA61" s="188" t="s">
        <v>5</v>
      </c>
      <c r="AB61" s="325" t="s">
        <v>5</v>
      </c>
      <c r="AC61" s="24" t="s">
        <v>5</v>
      </c>
      <c r="AD61" s="71">
        <v>52</v>
      </c>
      <c r="AE61" s="22" t="s">
        <v>5</v>
      </c>
      <c r="AF61" s="550">
        <f>AG61+AH61</f>
        <v>264.5</v>
      </c>
      <c r="AG61" s="494">
        <f>X61+X62+X63</f>
        <v>212.5</v>
      </c>
      <c r="AH61" s="547">
        <f>AD61</f>
        <v>52</v>
      </c>
      <c r="AI61" s="497" t="s">
        <v>405</v>
      </c>
    </row>
    <row r="62" spans="1:35" s="5" customFormat="1">
      <c r="A62" s="567"/>
      <c r="B62" s="481"/>
      <c r="C62" s="481"/>
      <c r="D62" s="681"/>
      <c r="E62" s="528"/>
      <c r="F62" s="481"/>
      <c r="G62" s="481"/>
      <c r="H62" s="537"/>
      <c r="I62" s="707"/>
      <c r="J62" s="533"/>
      <c r="K62" s="481"/>
      <c r="L62" s="533"/>
      <c r="M62" s="533"/>
      <c r="N62" s="468"/>
      <c r="O62" s="468"/>
      <c r="P62" s="468"/>
      <c r="Q62" s="468"/>
      <c r="R62" s="478"/>
      <c r="S62" s="484"/>
      <c r="T62" s="580"/>
      <c r="U62" s="618"/>
      <c r="V62" s="474"/>
      <c r="W62" s="44" t="s">
        <v>11</v>
      </c>
      <c r="X62" s="77">
        <v>2.5</v>
      </c>
      <c r="Y62" s="128" t="s">
        <v>5</v>
      </c>
      <c r="Z62" s="127"/>
      <c r="AA62" s="182"/>
      <c r="AB62" s="311"/>
      <c r="AC62" s="73"/>
      <c r="AD62" s="73"/>
      <c r="AE62" s="13"/>
      <c r="AF62" s="551"/>
      <c r="AG62" s="548"/>
      <c r="AH62" s="548"/>
      <c r="AI62" s="498"/>
    </row>
    <row r="63" spans="1:35" s="5" customFormat="1" ht="16.25" thickBot="1">
      <c r="A63" s="568"/>
      <c r="B63" s="482"/>
      <c r="C63" s="482"/>
      <c r="D63" s="682"/>
      <c r="E63" s="529"/>
      <c r="F63" s="482"/>
      <c r="G63" s="482"/>
      <c r="H63" s="512"/>
      <c r="I63" s="701"/>
      <c r="J63" s="534"/>
      <c r="K63" s="482"/>
      <c r="L63" s="534"/>
      <c r="M63" s="534"/>
      <c r="N63" s="471"/>
      <c r="O63" s="471"/>
      <c r="P63" s="471"/>
      <c r="Q63" s="471"/>
      <c r="R63" s="479"/>
      <c r="S63" s="485"/>
      <c r="T63" s="34" t="s">
        <v>14</v>
      </c>
      <c r="U63" s="172" t="s">
        <v>190</v>
      </c>
      <c r="V63" s="172" t="s">
        <v>7</v>
      </c>
      <c r="W63" s="210" t="s">
        <v>18</v>
      </c>
      <c r="X63" s="303">
        <v>175</v>
      </c>
      <c r="Y63" s="119" t="s">
        <v>5</v>
      </c>
      <c r="Z63" s="118"/>
      <c r="AA63" s="117"/>
      <c r="AB63" s="307"/>
      <c r="AC63" s="116"/>
      <c r="AD63" s="116"/>
      <c r="AE63" s="324"/>
      <c r="AF63" s="552"/>
      <c r="AG63" s="549"/>
      <c r="AH63" s="549"/>
      <c r="AI63" s="499"/>
    </row>
    <row r="64" spans="1:35" ht="15" customHeight="1">
      <c r="A64" s="567" t="s">
        <v>221</v>
      </c>
      <c r="B64" s="481" t="s">
        <v>402</v>
      </c>
      <c r="C64" s="527" t="s">
        <v>407</v>
      </c>
      <c r="D64" s="680" t="s">
        <v>837</v>
      </c>
      <c r="E64" s="527" t="s">
        <v>3</v>
      </c>
      <c r="F64" s="480" t="s">
        <v>75</v>
      </c>
      <c r="G64" s="481" t="s">
        <v>10</v>
      </c>
      <c r="H64" s="481" t="s">
        <v>261</v>
      </c>
      <c r="I64" s="738" t="s">
        <v>408</v>
      </c>
      <c r="J64" s="532" t="s">
        <v>338</v>
      </c>
      <c r="K64" s="480" t="s">
        <v>44</v>
      </c>
      <c r="L64" s="532" t="s">
        <v>331</v>
      </c>
      <c r="M64" s="532" t="s">
        <v>59</v>
      </c>
      <c r="N64" s="467" t="s">
        <v>268</v>
      </c>
      <c r="O64" s="467" t="s">
        <v>261</v>
      </c>
      <c r="P64" s="467" t="s">
        <v>333</v>
      </c>
      <c r="Q64" s="467" t="s">
        <v>115</v>
      </c>
      <c r="R64" s="477" t="s">
        <v>5</v>
      </c>
      <c r="S64" s="483" t="s">
        <v>5</v>
      </c>
      <c r="T64" s="578" t="s">
        <v>8</v>
      </c>
      <c r="U64" s="486" t="s">
        <v>221</v>
      </c>
      <c r="V64" s="581" t="s">
        <v>7</v>
      </c>
      <c r="W64" s="154" t="s">
        <v>79</v>
      </c>
      <c r="X64" s="205">
        <v>31.5</v>
      </c>
      <c r="Y64" s="137" t="s">
        <v>5</v>
      </c>
      <c r="Z64" s="156" t="s">
        <v>5</v>
      </c>
      <c r="AA64" s="238" t="s">
        <v>5</v>
      </c>
      <c r="AB64" s="320" t="s">
        <v>5</v>
      </c>
      <c r="AC64" s="139" t="s">
        <v>5</v>
      </c>
      <c r="AD64" s="460">
        <v>512.79999999999995</v>
      </c>
      <c r="AE64" s="163" t="s">
        <v>5</v>
      </c>
      <c r="AF64" s="550">
        <f>AG64+AH64</f>
        <v>1180</v>
      </c>
      <c r="AG64" s="494">
        <f>SUM(X64:X68)</f>
        <v>667.19999999999993</v>
      </c>
      <c r="AH64" s="494">
        <f>AD64</f>
        <v>512.79999999999995</v>
      </c>
      <c r="AI64" s="497" t="s">
        <v>409</v>
      </c>
    </row>
    <row r="65" spans="1:35" ht="15" customHeight="1">
      <c r="A65" s="567"/>
      <c r="B65" s="481"/>
      <c r="C65" s="528"/>
      <c r="D65" s="681"/>
      <c r="E65" s="528"/>
      <c r="F65" s="481"/>
      <c r="G65" s="481"/>
      <c r="H65" s="481"/>
      <c r="I65" s="739"/>
      <c r="J65" s="533"/>
      <c r="K65" s="481"/>
      <c r="L65" s="533"/>
      <c r="M65" s="533"/>
      <c r="N65" s="468"/>
      <c r="O65" s="468"/>
      <c r="P65" s="468"/>
      <c r="Q65" s="468"/>
      <c r="R65" s="478"/>
      <c r="S65" s="484"/>
      <c r="T65" s="580"/>
      <c r="U65" s="474"/>
      <c r="V65" s="474"/>
      <c r="W65" s="154" t="s">
        <v>11</v>
      </c>
      <c r="X65" s="205">
        <v>2.8</v>
      </c>
      <c r="Y65" s="137" t="s">
        <v>5</v>
      </c>
      <c r="Z65" s="136"/>
      <c r="AA65" s="186"/>
      <c r="AB65" s="322"/>
      <c r="AC65" s="102"/>
      <c r="AD65" s="134"/>
      <c r="AE65" s="133"/>
      <c r="AF65" s="693"/>
      <c r="AG65" s="495"/>
      <c r="AH65" s="495"/>
      <c r="AI65" s="498"/>
    </row>
    <row r="66" spans="1:35" s="5" customFormat="1" ht="15" customHeight="1">
      <c r="A66" s="567"/>
      <c r="B66" s="481"/>
      <c r="C66" s="528"/>
      <c r="D66" s="681"/>
      <c r="E66" s="528"/>
      <c r="F66" s="481"/>
      <c r="G66" s="481"/>
      <c r="H66" s="481"/>
      <c r="I66" s="739"/>
      <c r="J66" s="533"/>
      <c r="K66" s="481"/>
      <c r="L66" s="533"/>
      <c r="M66" s="533"/>
      <c r="N66" s="468"/>
      <c r="O66" s="468"/>
      <c r="P66" s="468"/>
      <c r="Q66" s="468"/>
      <c r="R66" s="478"/>
      <c r="S66" s="484"/>
      <c r="T66" s="50" t="s">
        <v>14</v>
      </c>
      <c r="U66" s="256" t="s">
        <v>44</v>
      </c>
      <c r="V66" s="132" t="s">
        <v>7</v>
      </c>
      <c r="W66" s="44" t="s">
        <v>18</v>
      </c>
      <c r="X66" s="77">
        <v>54.3</v>
      </c>
      <c r="Y66" s="128" t="s">
        <v>5</v>
      </c>
      <c r="Z66" s="136"/>
      <c r="AA66" s="177"/>
      <c r="AB66" s="311"/>
      <c r="AC66" s="37"/>
      <c r="AD66" s="176"/>
      <c r="AE66" s="175"/>
      <c r="AF66" s="693"/>
      <c r="AG66" s="495"/>
      <c r="AH66" s="495"/>
      <c r="AI66" s="498"/>
    </row>
    <row r="67" spans="1:35" s="5" customFormat="1" ht="15" customHeight="1">
      <c r="A67" s="567"/>
      <c r="B67" s="481"/>
      <c r="C67" s="528"/>
      <c r="D67" s="681"/>
      <c r="E67" s="528"/>
      <c r="F67" s="481"/>
      <c r="G67" s="481"/>
      <c r="H67" s="481"/>
      <c r="I67" s="739"/>
      <c r="J67" s="533"/>
      <c r="K67" s="481"/>
      <c r="L67" s="533"/>
      <c r="M67" s="533"/>
      <c r="N67" s="468"/>
      <c r="O67" s="468"/>
      <c r="P67" s="468"/>
      <c r="Q67" s="468"/>
      <c r="R67" s="478"/>
      <c r="S67" s="484"/>
      <c r="T67" s="445" t="s">
        <v>5</v>
      </c>
      <c r="U67" s="449" t="s">
        <v>764</v>
      </c>
      <c r="V67" s="449" t="s">
        <v>5</v>
      </c>
      <c r="W67" s="450" t="s">
        <v>5</v>
      </c>
      <c r="X67" s="460">
        <v>512.79999999999995</v>
      </c>
      <c r="Y67" s="259" t="s">
        <v>5</v>
      </c>
      <c r="Z67" s="136"/>
      <c r="AA67" s="186"/>
      <c r="AB67" s="455"/>
      <c r="AC67" s="102"/>
      <c r="AD67" s="134"/>
      <c r="AE67" s="133"/>
      <c r="AF67" s="693"/>
      <c r="AG67" s="495"/>
      <c r="AH67" s="495"/>
      <c r="AI67" s="498"/>
    </row>
    <row r="68" spans="1:35" s="5" customFormat="1" ht="15" customHeight="1" thickBot="1">
      <c r="A68" s="567"/>
      <c r="B68" s="481"/>
      <c r="C68" s="529"/>
      <c r="D68" s="682"/>
      <c r="E68" s="528"/>
      <c r="F68" s="481"/>
      <c r="G68" s="481"/>
      <c r="H68" s="481"/>
      <c r="I68" s="740"/>
      <c r="J68" s="534"/>
      <c r="K68" s="482"/>
      <c r="L68" s="534"/>
      <c r="M68" s="534"/>
      <c r="N68" s="471"/>
      <c r="O68" s="471"/>
      <c r="P68" s="471"/>
      <c r="Q68" s="471"/>
      <c r="R68" s="479"/>
      <c r="S68" s="485"/>
      <c r="T68" s="50" t="s">
        <v>59</v>
      </c>
      <c r="U68" s="261" t="s">
        <v>270</v>
      </c>
      <c r="V68" s="277" t="s">
        <v>261</v>
      </c>
      <c r="W68" s="217" t="s">
        <v>18</v>
      </c>
      <c r="X68" s="207">
        <v>65.8</v>
      </c>
      <c r="Y68" s="94" t="s">
        <v>5</v>
      </c>
      <c r="Z68" s="136"/>
      <c r="AA68" s="182"/>
      <c r="AB68" s="321"/>
      <c r="AC68" s="73"/>
      <c r="AD68" s="124"/>
      <c r="AE68" s="123"/>
      <c r="AF68" s="693"/>
      <c r="AG68" s="495"/>
      <c r="AH68" s="495"/>
      <c r="AI68" s="499"/>
    </row>
    <row r="69" spans="1:35" ht="15" customHeight="1">
      <c r="A69" s="585" t="s">
        <v>221</v>
      </c>
      <c r="B69" s="480" t="s">
        <v>406</v>
      </c>
      <c r="C69" s="480" t="s">
        <v>411</v>
      </c>
      <c r="D69" s="680" t="s">
        <v>838</v>
      </c>
      <c r="E69" s="527" t="s">
        <v>3</v>
      </c>
      <c r="F69" s="480" t="s">
        <v>108</v>
      </c>
      <c r="G69" s="480" t="s">
        <v>10</v>
      </c>
      <c r="H69" s="480" t="s">
        <v>261</v>
      </c>
      <c r="I69" s="738" t="s">
        <v>412</v>
      </c>
      <c r="J69" s="532" t="s">
        <v>399</v>
      </c>
      <c r="K69" s="480" t="s">
        <v>44</v>
      </c>
      <c r="L69" s="532" t="s">
        <v>9</v>
      </c>
      <c r="M69" s="532" t="s">
        <v>59</v>
      </c>
      <c r="N69" s="467" t="s">
        <v>413</v>
      </c>
      <c r="O69" s="467" t="s">
        <v>261</v>
      </c>
      <c r="P69" s="744" t="s">
        <v>333</v>
      </c>
      <c r="Q69" s="744" t="s">
        <v>115</v>
      </c>
      <c r="R69" s="747" t="s">
        <v>5</v>
      </c>
      <c r="S69" s="750" t="s">
        <v>261</v>
      </c>
      <c r="T69" s="753" t="s">
        <v>8</v>
      </c>
      <c r="U69" s="754" t="s">
        <v>221</v>
      </c>
      <c r="V69" s="581" t="s">
        <v>7</v>
      </c>
      <c r="W69" s="24" t="s">
        <v>79</v>
      </c>
      <c r="X69" s="28">
        <v>49.5</v>
      </c>
      <c r="Y69" s="145" t="s">
        <v>5</v>
      </c>
      <c r="Z69" s="150" t="s">
        <v>5</v>
      </c>
      <c r="AA69" s="249" t="s">
        <v>5</v>
      </c>
      <c r="AB69" s="320" t="s">
        <v>5</v>
      </c>
      <c r="AC69" s="146" t="s">
        <v>5</v>
      </c>
      <c r="AD69" s="265">
        <v>86</v>
      </c>
      <c r="AE69" s="142">
        <v>0</v>
      </c>
      <c r="AF69" s="550">
        <f>AG69+AH69</f>
        <v>293.10000000000002</v>
      </c>
      <c r="AG69" s="756">
        <f>X69+X70+X71+X72</f>
        <v>207.1</v>
      </c>
      <c r="AH69" s="494">
        <f>AD69</f>
        <v>86</v>
      </c>
      <c r="AI69" s="497" t="s">
        <v>414</v>
      </c>
    </row>
    <row r="70" spans="1:35">
      <c r="A70" s="567"/>
      <c r="B70" s="481"/>
      <c r="C70" s="481"/>
      <c r="D70" s="681"/>
      <c r="E70" s="528"/>
      <c r="F70" s="481"/>
      <c r="G70" s="481"/>
      <c r="H70" s="481"/>
      <c r="I70" s="739"/>
      <c r="J70" s="533"/>
      <c r="K70" s="481"/>
      <c r="L70" s="533"/>
      <c r="M70" s="755"/>
      <c r="N70" s="466"/>
      <c r="O70" s="468"/>
      <c r="P70" s="745"/>
      <c r="Q70" s="746"/>
      <c r="R70" s="748"/>
      <c r="S70" s="751"/>
      <c r="T70" s="580"/>
      <c r="U70" s="618"/>
      <c r="V70" s="474"/>
      <c r="W70" s="319" t="s">
        <v>11</v>
      </c>
      <c r="X70" s="40">
        <v>2.1</v>
      </c>
      <c r="Y70" s="94" t="s">
        <v>5</v>
      </c>
      <c r="Z70" s="178"/>
      <c r="AA70" s="177"/>
      <c r="AB70" s="312"/>
      <c r="AC70" s="37"/>
      <c r="AD70" s="176"/>
      <c r="AE70" s="175"/>
      <c r="AF70" s="693"/>
      <c r="AG70" s="757"/>
      <c r="AH70" s="495"/>
      <c r="AI70" s="498"/>
    </row>
    <row r="71" spans="1:35">
      <c r="A71" s="567"/>
      <c r="B71" s="481"/>
      <c r="C71" s="481"/>
      <c r="D71" s="681"/>
      <c r="E71" s="528"/>
      <c r="F71" s="481"/>
      <c r="G71" s="481"/>
      <c r="H71" s="481"/>
      <c r="I71" s="739"/>
      <c r="J71" s="533"/>
      <c r="K71" s="481"/>
      <c r="L71" s="533"/>
      <c r="M71" s="759" t="s">
        <v>27</v>
      </c>
      <c r="N71" s="470" t="s">
        <v>5</v>
      </c>
      <c r="O71" s="468"/>
      <c r="P71" s="745"/>
      <c r="Q71" s="742" t="s">
        <v>211</v>
      </c>
      <c r="R71" s="748"/>
      <c r="S71" s="751"/>
      <c r="T71" s="50" t="s">
        <v>21</v>
      </c>
      <c r="U71" s="132" t="s">
        <v>5</v>
      </c>
      <c r="V71" s="132" t="s">
        <v>5</v>
      </c>
      <c r="W71" s="318" t="s">
        <v>5</v>
      </c>
      <c r="X71" s="315">
        <v>105.5</v>
      </c>
      <c r="Y71" s="259">
        <v>0</v>
      </c>
      <c r="Z71" s="174"/>
      <c r="AA71" s="126"/>
      <c r="AB71" s="317"/>
      <c r="AC71" s="301"/>
      <c r="AD71" s="300"/>
      <c r="AE71" s="299"/>
      <c r="AF71" s="693"/>
      <c r="AG71" s="757"/>
      <c r="AH71" s="495"/>
      <c r="AI71" s="498"/>
    </row>
    <row r="72" spans="1:35" ht="16.25" thickBot="1">
      <c r="A72" s="568"/>
      <c r="B72" s="482"/>
      <c r="C72" s="482"/>
      <c r="D72" s="682"/>
      <c r="E72" s="529"/>
      <c r="F72" s="482"/>
      <c r="G72" s="482"/>
      <c r="H72" s="482"/>
      <c r="I72" s="740"/>
      <c r="J72" s="534"/>
      <c r="K72" s="482"/>
      <c r="L72" s="534"/>
      <c r="M72" s="534"/>
      <c r="N72" s="471"/>
      <c r="O72" s="471"/>
      <c r="P72" s="743"/>
      <c r="Q72" s="743"/>
      <c r="R72" s="749"/>
      <c r="S72" s="752"/>
      <c r="T72" s="34" t="s">
        <v>14</v>
      </c>
      <c r="U72" s="172" t="s">
        <v>44</v>
      </c>
      <c r="V72" s="172" t="s">
        <v>7</v>
      </c>
      <c r="W72" s="210" t="s">
        <v>152</v>
      </c>
      <c r="X72" s="303">
        <v>50</v>
      </c>
      <c r="Y72" s="119" t="s">
        <v>5</v>
      </c>
      <c r="Z72" s="118"/>
      <c r="AA72" s="117"/>
      <c r="AB72" s="317"/>
      <c r="AC72" s="116"/>
      <c r="AD72" s="115"/>
      <c r="AE72" s="114"/>
      <c r="AF72" s="734"/>
      <c r="AG72" s="758"/>
      <c r="AH72" s="496"/>
      <c r="AI72" s="499"/>
    </row>
    <row r="73" spans="1:35" ht="15" customHeight="1">
      <c r="A73" s="585" t="s">
        <v>221</v>
      </c>
      <c r="B73" s="480" t="s">
        <v>410</v>
      </c>
      <c r="C73" s="480" t="s">
        <v>416</v>
      </c>
      <c r="D73" s="680" t="s">
        <v>839</v>
      </c>
      <c r="E73" s="527" t="s">
        <v>3</v>
      </c>
      <c r="F73" s="480" t="s">
        <v>108</v>
      </c>
      <c r="G73" s="480" t="s">
        <v>10</v>
      </c>
      <c r="H73" s="480" t="s">
        <v>261</v>
      </c>
      <c r="I73" s="738" t="s">
        <v>417</v>
      </c>
      <c r="J73" s="532" t="s">
        <v>399</v>
      </c>
      <c r="K73" s="480" t="s">
        <v>80</v>
      </c>
      <c r="L73" s="532" t="s">
        <v>331</v>
      </c>
      <c r="M73" s="532" t="s">
        <v>59</v>
      </c>
      <c r="N73" s="467" t="s">
        <v>268</v>
      </c>
      <c r="O73" s="467" t="s">
        <v>261</v>
      </c>
      <c r="P73" s="467" t="s">
        <v>333</v>
      </c>
      <c r="Q73" s="467" t="s">
        <v>211</v>
      </c>
      <c r="R73" s="477" t="s">
        <v>5</v>
      </c>
      <c r="S73" s="483" t="s">
        <v>261</v>
      </c>
      <c r="T73" s="51" t="s">
        <v>8</v>
      </c>
      <c r="U73" s="151" t="s">
        <v>221</v>
      </c>
      <c r="V73" s="151" t="s">
        <v>7</v>
      </c>
      <c r="W73" s="24" t="s">
        <v>79</v>
      </c>
      <c r="X73" s="28">
        <v>50</v>
      </c>
      <c r="Y73" s="145" t="s">
        <v>5</v>
      </c>
      <c r="Z73" s="150" t="s">
        <v>5</v>
      </c>
      <c r="AA73" s="249" t="s">
        <v>5</v>
      </c>
      <c r="AB73" s="316" t="s">
        <v>5</v>
      </c>
      <c r="AC73" s="146" t="s">
        <v>5</v>
      </c>
      <c r="AD73" s="265">
        <v>176</v>
      </c>
      <c r="AE73" s="142">
        <v>0</v>
      </c>
      <c r="AF73" s="550">
        <f>AG73+AH73</f>
        <v>712.82</v>
      </c>
      <c r="AG73" s="494">
        <f>SUM(X73:X80)</f>
        <v>536.82000000000005</v>
      </c>
      <c r="AH73" s="494">
        <f>AD73</f>
        <v>176</v>
      </c>
      <c r="AI73" s="497" t="s">
        <v>418</v>
      </c>
    </row>
    <row r="74" spans="1:35">
      <c r="A74" s="567"/>
      <c r="B74" s="481"/>
      <c r="C74" s="481"/>
      <c r="D74" s="681"/>
      <c r="E74" s="528"/>
      <c r="F74" s="481"/>
      <c r="G74" s="481"/>
      <c r="H74" s="481"/>
      <c r="I74" s="739"/>
      <c r="J74" s="533"/>
      <c r="K74" s="481"/>
      <c r="L74" s="533"/>
      <c r="M74" s="533"/>
      <c r="N74" s="468"/>
      <c r="O74" s="468"/>
      <c r="P74" s="468"/>
      <c r="Q74" s="468"/>
      <c r="R74" s="478"/>
      <c r="S74" s="484"/>
      <c r="T74" s="50" t="s">
        <v>14</v>
      </c>
      <c r="U74" s="181" t="s">
        <v>80</v>
      </c>
      <c r="V74" s="181" t="s">
        <v>7</v>
      </c>
      <c r="W74" s="41" t="s">
        <v>18</v>
      </c>
      <c r="X74" s="40">
        <f>195+55</f>
        <v>250</v>
      </c>
      <c r="Y74" s="128" t="s">
        <v>5</v>
      </c>
      <c r="Z74" s="127"/>
      <c r="AA74" s="177"/>
      <c r="AB74" s="312"/>
      <c r="AC74" s="37"/>
      <c r="AD74" s="176"/>
      <c r="AE74" s="175"/>
      <c r="AF74" s="693"/>
      <c r="AG74" s="495"/>
      <c r="AH74" s="495"/>
      <c r="AI74" s="498"/>
    </row>
    <row r="75" spans="1:35">
      <c r="A75" s="567"/>
      <c r="B75" s="481"/>
      <c r="C75" s="481"/>
      <c r="D75" s="681"/>
      <c r="E75" s="528"/>
      <c r="F75" s="481"/>
      <c r="G75" s="481"/>
      <c r="H75" s="481"/>
      <c r="I75" s="739"/>
      <c r="J75" s="533"/>
      <c r="K75" s="481"/>
      <c r="L75" s="533"/>
      <c r="M75" s="533"/>
      <c r="N75" s="468"/>
      <c r="O75" s="468"/>
      <c r="P75" s="468"/>
      <c r="Q75" s="468"/>
      <c r="R75" s="478"/>
      <c r="S75" s="484"/>
      <c r="T75" s="601" t="s">
        <v>90</v>
      </c>
      <c r="U75" s="473" t="s">
        <v>269</v>
      </c>
      <c r="V75" s="741" t="s">
        <v>261</v>
      </c>
      <c r="W75" s="41" t="s">
        <v>87</v>
      </c>
      <c r="X75" s="40">
        <v>15</v>
      </c>
      <c r="Y75" s="94" t="s">
        <v>5</v>
      </c>
      <c r="Z75" s="178"/>
      <c r="AA75" s="177"/>
      <c r="AB75" s="312"/>
      <c r="AC75" s="37"/>
      <c r="AD75" s="176"/>
      <c r="AE75" s="175"/>
      <c r="AF75" s="693"/>
      <c r="AG75" s="495"/>
      <c r="AH75" s="495"/>
      <c r="AI75" s="498"/>
    </row>
    <row r="76" spans="1:35">
      <c r="A76" s="567"/>
      <c r="B76" s="481"/>
      <c r="C76" s="481"/>
      <c r="D76" s="681"/>
      <c r="E76" s="528"/>
      <c r="F76" s="481"/>
      <c r="G76" s="481"/>
      <c r="H76" s="481"/>
      <c r="I76" s="739"/>
      <c r="J76" s="533"/>
      <c r="K76" s="481"/>
      <c r="L76" s="533"/>
      <c r="M76" s="533"/>
      <c r="N76" s="468"/>
      <c r="O76" s="468"/>
      <c r="P76" s="468"/>
      <c r="Q76" s="468"/>
      <c r="R76" s="478"/>
      <c r="S76" s="484"/>
      <c r="T76" s="580"/>
      <c r="U76" s="474"/>
      <c r="V76" s="474"/>
      <c r="W76" s="21" t="s">
        <v>11</v>
      </c>
      <c r="X76" s="40">
        <v>87.7</v>
      </c>
      <c r="Y76" s="94" t="s">
        <v>5</v>
      </c>
      <c r="Z76" s="178"/>
      <c r="AA76" s="177"/>
      <c r="AB76" s="312"/>
      <c r="AC76" s="37"/>
      <c r="AD76" s="176"/>
      <c r="AE76" s="175"/>
      <c r="AF76" s="693"/>
      <c r="AG76" s="495"/>
      <c r="AH76" s="495"/>
      <c r="AI76" s="498"/>
    </row>
    <row r="77" spans="1:35">
      <c r="A77" s="567"/>
      <c r="B77" s="481"/>
      <c r="C77" s="481"/>
      <c r="D77" s="681"/>
      <c r="E77" s="528"/>
      <c r="F77" s="481"/>
      <c r="G77" s="481"/>
      <c r="H77" s="481"/>
      <c r="I77" s="739"/>
      <c r="J77" s="533"/>
      <c r="K77" s="481"/>
      <c r="L77" s="533"/>
      <c r="M77" s="533"/>
      <c r="N77" s="468"/>
      <c r="O77" s="468"/>
      <c r="P77" s="468"/>
      <c r="Q77" s="468"/>
      <c r="R77" s="478"/>
      <c r="S77" s="484"/>
      <c r="T77" s="50" t="s">
        <v>59</v>
      </c>
      <c r="U77" s="181" t="s">
        <v>268</v>
      </c>
      <c r="V77" s="474"/>
      <c r="W77" s="41" t="s">
        <v>18</v>
      </c>
      <c r="X77" s="40">
        <v>94.5</v>
      </c>
      <c r="Y77" s="137" t="s">
        <v>5</v>
      </c>
      <c r="Z77" s="136"/>
      <c r="AA77" s="177"/>
      <c r="AB77" s="312"/>
      <c r="AC77" s="37"/>
      <c r="AD77" s="176"/>
      <c r="AE77" s="175"/>
      <c r="AF77" s="693"/>
      <c r="AG77" s="495"/>
      <c r="AH77" s="495"/>
      <c r="AI77" s="498"/>
    </row>
    <row r="78" spans="1:35" s="5" customFormat="1" ht="15" customHeight="1">
      <c r="A78" s="567"/>
      <c r="B78" s="481"/>
      <c r="C78" s="481"/>
      <c r="D78" s="681"/>
      <c r="E78" s="528"/>
      <c r="F78" s="481"/>
      <c r="G78" s="481"/>
      <c r="H78" s="481"/>
      <c r="I78" s="739"/>
      <c r="J78" s="533"/>
      <c r="K78" s="481"/>
      <c r="L78" s="533"/>
      <c r="M78" s="533"/>
      <c r="N78" s="468"/>
      <c r="O78" s="468"/>
      <c r="P78" s="468"/>
      <c r="Q78" s="468"/>
      <c r="R78" s="478"/>
      <c r="S78" s="484"/>
      <c r="T78" s="50" t="s">
        <v>21</v>
      </c>
      <c r="U78" s="181" t="s">
        <v>123</v>
      </c>
      <c r="V78" s="78" t="s">
        <v>57</v>
      </c>
      <c r="W78" s="41" t="s">
        <v>18</v>
      </c>
      <c r="X78" s="40">
        <v>32.5</v>
      </c>
      <c r="Y78" s="137" t="s">
        <v>5</v>
      </c>
      <c r="Z78" s="136"/>
      <c r="AA78" s="177"/>
      <c r="AB78" s="311"/>
      <c r="AC78" s="37"/>
      <c r="AD78" s="176"/>
      <c r="AE78" s="175"/>
      <c r="AF78" s="693"/>
      <c r="AG78" s="495"/>
      <c r="AH78" s="495"/>
      <c r="AI78" s="498"/>
    </row>
    <row r="79" spans="1:35" s="5" customFormat="1">
      <c r="A79" s="567"/>
      <c r="B79" s="481"/>
      <c r="C79" s="481"/>
      <c r="D79" s="681"/>
      <c r="E79" s="528"/>
      <c r="F79" s="481"/>
      <c r="G79" s="481"/>
      <c r="H79" s="481"/>
      <c r="I79" s="739"/>
      <c r="J79" s="533"/>
      <c r="K79" s="481"/>
      <c r="L79" s="533"/>
      <c r="M79" s="533"/>
      <c r="N79" s="468"/>
      <c r="O79" s="468"/>
      <c r="P79" s="468"/>
      <c r="Q79" s="468"/>
      <c r="R79" s="478"/>
      <c r="S79" s="484"/>
      <c r="T79" s="601" t="s">
        <v>8</v>
      </c>
      <c r="U79" s="617" t="s">
        <v>102</v>
      </c>
      <c r="V79" s="473" t="s">
        <v>7</v>
      </c>
      <c r="W79" s="9" t="s">
        <v>11</v>
      </c>
      <c r="X79" s="315">
        <v>2.12</v>
      </c>
      <c r="Y79" s="128" t="s">
        <v>5</v>
      </c>
      <c r="Z79" s="127"/>
      <c r="AA79" s="177"/>
      <c r="AB79" s="311"/>
      <c r="AC79" s="37"/>
      <c r="AD79" s="176"/>
      <c r="AE79" s="175"/>
      <c r="AF79" s="693"/>
      <c r="AG79" s="495"/>
      <c r="AH79" s="495"/>
      <c r="AI79" s="498"/>
    </row>
    <row r="80" spans="1:35" ht="15" customHeight="1" thickBot="1">
      <c r="A80" s="568"/>
      <c r="B80" s="482"/>
      <c r="C80" s="482"/>
      <c r="D80" s="682"/>
      <c r="E80" s="529"/>
      <c r="F80" s="482"/>
      <c r="G80" s="482"/>
      <c r="H80" s="482"/>
      <c r="I80" s="740"/>
      <c r="J80" s="534"/>
      <c r="K80" s="482"/>
      <c r="L80" s="534"/>
      <c r="M80" s="534"/>
      <c r="N80" s="471"/>
      <c r="O80" s="471"/>
      <c r="P80" s="471"/>
      <c r="Q80" s="471"/>
      <c r="R80" s="479"/>
      <c r="S80" s="485"/>
      <c r="T80" s="604"/>
      <c r="U80" s="727"/>
      <c r="V80" s="516"/>
      <c r="W80" s="210" t="s">
        <v>11</v>
      </c>
      <c r="X80" s="303">
        <v>5</v>
      </c>
      <c r="Y80" s="119" t="s">
        <v>5</v>
      </c>
      <c r="Z80" s="118"/>
      <c r="AA80" s="117"/>
      <c r="AB80" s="314"/>
      <c r="AC80" s="116"/>
      <c r="AD80" s="115"/>
      <c r="AE80" s="114"/>
      <c r="AF80" s="734"/>
      <c r="AG80" s="496"/>
      <c r="AH80" s="496"/>
      <c r="AI80" s="499"/>
    </row>
    <row r="81" spans="1:35" ht="15" customHeight="1">
      <c r="A81" s="567" t="s">
        <v>221</v>
      </c>
      <c r="B81" s="481" t="s">
        <v>415</v>
      </c>
      <c r="C81" s="527" t="s">
        <v>420</v>
      </c>
      <c r="D81" s="680" t="s">
        <v>840</v>
      </c>
      <c r="E81" s="527" t="s">
        <v>3</v>
      </c>
      <c r="F81" s="480" t="s">
        <v>2</v>
      </c>
      <c r="G81" s="481" t="s">
        <v>10</v>
      </c>
      <c r="H81" s="481" t="s">
        <v>261</v>
      </c>
      <c r="I81" s="738" t="s">
        <v>421</v>
      </c>
      <c r="J81" s="532" t="s">
        <v>399</v>
      </c>
      <c r="K81" s="480" t="s">
        <v>44</v>
      </c>
      <c r="L81" s="532" t="s">
        <v>331</v>
      </c>
      <c r="M81" s="532" t="s">
        <v>59</v>
      </c>
      <c r="N81" s="467" t="s">
        <v>268</v>
      </c>
      <c r="O81" s="467" t="s">
        <v>261</v>
      </c>
      <c r="P81" s="467" t="s">
        <v>333</v>
      </c>
      <c r="Q81" s="467" t="s">
        <v>115</v>
      </c>
      <c r="R81" s="477" t="s">
        <v>5</v>
      </c>
      <c r="S81" s="483" t="s">
        <v>5</v>
      </c>
      <c r="T81" s="50" t="s">
        <v>8</v>
      </c>
      <c r="U81" s="140" t="s">
        <v>221</v>
      </c>
      <c r="V81" s="140" t="s">
        <v>7</v>
      </c>
      <c r="W81" s="154" t="s">
        <v>79</v>
      </c>
      <c r="X81" s="205">
        <v>70</v>
      </c>
      <c r="Y81" s="137" t="s">
        <v>5</v>
      </c>
      <c r="Z81" s="156" t="s">
        <v>5</v>
      </c>
      <c r="AA81" s="140" t="s">
        <v>5</v>
      </c>
      <c r="AB81" s="313" t="s">
        <v>5</v>
      </c>
      <c r="AC81" s="78" t="s">
        <v>5</v>
      </c>
      <c r="AD81" s="258">
        <v>1016</v>
      </c>
      <c r="AE81" s="163" t="s">
        <v>5</v>
      </c>
      <c r="AF81" s="550">
        <f>AG81+AH81</f>
        <v>1400.6</v>
      </c>
      <c r="AG81" s="494">
        <f>X81+X82+X83+X84</f>
        <v>384.6</v>
      </c>
      <c r="AH81" s="494">
        <f>AD81</f>
        <v>1016</v>
      </c>
      <c r="AI81" s="497" t="s">
        <v>422</v>
      </c>
    </row>
    <row r="82" spans="1:35" ht="15" customHeight="1">
      <c r="A82" s="567"/>
      <c r="B82" s="481"/>
      <c r="C82" s="528"/>
      <c r="D82" s="681"/>
      <c r="E82" s="528"/>
      <c r="F82" s="481"/>
      <c r="G82" s="481"/>
      <c r="H82" s="481"/>
      <c r="I82" s="739"/>
      <c r="J82" s="533"/>
      <c r="K82" s="481"/>
      <c r="L82" s="533"/>
      <c r="M82" s="533"/>
      <c r="N82" s="468"/>
      <c r="O82" s="468"/>
      <c r="P82" s="468"/>
      <c r="Q82" s="468"/>
      <c r="R82" s="478"/>
      <c r="S82" s="484"/>
      <c r="T82" s="50" t="s">
        <v>8</v>
      </c>
      <c r="U82" s="140" t="s">
        <v>221</v>
      </c>
      <c r="V82" s="140" t="s">
        <v>7</v>
      </c>
      <c r="W82" s="154" t="s">
        <v>11</v>
      </c>
      <c r="X82" s="205">
        <v>0.6</v>
      </c>
      <c r="Y82" s="137" t="s">
        <v>5</v>
      </c>
      <c r="Z82" s="178"/>
      <c r="AA82" s="177"/>
      <c r="AB82" s="312"/>
      <c r="AC82" s="37"/>
      <c r="AD82" s="176"/>
      <c r="AE82" s="175"/>
      <c r="AF82" s="693"/>
      <c r="AG82" s="495"/>
      <c r="AH82" s="495"/>
      <c r="AI82" s="498"/>
    </row>
    <row r="83" spans="1:35" s="5" customFormat="1" ht="15" customHeight="1">
      <c r="A83" s="567"/>
      <c r="B83" s="481"/>
      <c r="C83" s="528"/>
      <c r="D83" s="681"/>
      <c r="E83" s="528"/>
      <c r="F83" s="481"/>
      <c r="G83" s="481"/>
      <c r="H83" s="481"/>
      <c r="I83" s="739"/>
      <c r="J83" s="533"/>
      <c r="K83" s="481"/>
      <c r="L83" s="533"/>
      <c r="M83" s="533"/>
      <c r="N83" s="468"/>
      <c r="O83" s="468"/>
      <c r="P83" s="468"/>
      <c r="Q83" s="468"/>
      <c r="R83" s="478"/>
      <c r="S83" s="484"/>
      <c r="T83" s="50" t="s">
        <v>14</v>
      </c>
      <c r="U83" s="256" t="s">
        <v>44</v>
      </c>
      <c r="V83" s="132" t="s">
        <v>7</v>
      </c>
      <c r="W83" s="44" t="s">
        <v>18</v>
      </c>
      <c r="X83" s="77">
        <v>70</v>
      </c>
      <c r="Y83" s="128" t="s">
        <v>5</v>
      </c>
      <c r="Z83" s="136"/>
      <c r="AA83" s="177"/>
      <c r="AB83" s="311"/>
      <c r="AC83" s="37"/>
      <c r="AD83" s="176"/>
      <c r="AE83" s="175"/>
      <c r="AF83" s="693"/>
      <c r="AG83" s="495"/>
      <c r="AH83" s="495"/>
      <c r="AI83" s="498"/>
    </row>
    <row r="84" spans="1:35" s="5" customFormat="1" ht="15" customHeight="1" thickBot="1">
      <c r="A84" s="567"/>
      <c r="B84" s="481"/>
      <c r="C84" s="529"/>
      <c r="D84" s="682"/>
      <c r="E84" s="528"/>
      <c r="F84" s="481"/>
      <c r="G84" s="481"/>
      <c r="H84" s="481"/>
      <c r="I84" s="740"/>
      <c r="J84" s="534"/>
      <c r="K84" s="482"/>
      <c r="L84" s="534"/>
      <c r="M84" s="534"/>
      <c r="N84" s="471"/>
      <c r="O84" s="471"/>
      <c r="P84" s="471"/>
      <c r="Q84" s="471"/>
      <c r="R84" s="479"/>
      <c r="S84" s="485"/>
      <c r="T84" s="50" t="s">
        <v>90</v>
      </c>
      <c r="U84" s="256" t="s">
        <v>5</v>
      </c>
      <c r="V84" s="181" t="s">
        <v>261</v>
      </c>
      <c r="W84" s="69" t="s">
        <v>5</v>
      </c>
      <c r="X84" s="91">
        <v>244</v>
      </c>
      <c r="Y84" s="94" t="s">
        <v>5</v>
      </c>
      <c r="Z84" s="136"/>
      <c r="AA84" s="182"/>
      <c r="AB84" s="308"/>
      <c r="AC84" s="73"/>
      <c r="AD84" s="124"/>
      <c r="AE84" s="123"/>
      <c r="AF84" s="693"/>
      <c r="AG84" s="495"/>
      <c r="AH84" s="495"/>
      <c r="AI84" s="499"/>
    </row>
    <row r="85" spans="1:35" s="5" customFormat="1" ht="15" customHeight="1">
      <c r="A85" s="585" t="s">
        <v>221</v>
      </c>
      <c r="B85" s="480" t="s">
        <v>419</v>
      </c>
      <c r="C85" s="527" t="s">
        <v>424</v>
      </c>
      <c r="D85" s="735" t="s">
        <v>841</v>
      </c>
      <c r="E85" s="527" t="s">
        <v>3</v>
      </c>
      <c r="F85" s="480" t="s">
        <v>2</v>
      </c>
      <c r="G85" s="480" t="s">
        <v>10</v>
      </c>
      <c r="H85" s="511" t="s">
        <v>261</v>
      </c>
      <c r="I85" s="700" t="s">
        <v>425</v>
      </c>
      <c r="J85" s="477" t="s">
        <v>399</v>
      </c>
      <c r="K85" s="480" t="s">
        <v>44</v>
      </c>
      <c r="L85" s="477" t="s">
        <v>5</v>
      </c>
      <c r="M85" s="477" t="s">
        <v>5</v>
      </c>
      <c r="N85" s="467" t="s">
        <v>5</v>
      </c>
      <c r="O85" s="467" t="s">
        <v>261</v>
      </c>
      <c r="P85" s="467" t="s">
        <v>5</v>
      </c>
      <c r="Q85" s="467" t="s">
        <v>115</v>
      </c>
      <c r="R85" s="477" t="s">
        <v>426</v>
      </c>
      <c r="S85" s="483" t="s">
        <v>427</v>
      </c>
      <c r="T85" s="578" t="s">
        <v>8</v>
      </c>
      <c r="U85" s="486" t="s">
        <v>221</v>
      </c>
      <c r="V85" s="486" t="s">
        <v>7</v>
      </c>
      <c r="W85" s="24" t="s">
        <v>267</v>
      </c>
      <c r="X85" s="28">
        <v>50</v>
      </c>
      <c r="Y85" s="145" t="s">
        <v>5</v>
      </c>
      <c r="Z85" s="150" t="s">
        <v>5</v>
      </c>
      <c r="AA85" s="249" t="s">
        <v>5</v>
      </c>
      <c r="AB85" s="310" t="s">
        <v>5</v>
      </c>
      <c r="AC85" s="146" t="s">
        <v>5</v>
      </c>
      <c r="AD85" s="265">
        <v>484</v>
      </c>
      <c r="AE85" s="142" t="s">
        <v>5</v>
      </c>
      <c r="AF85" s="550">
        <f>AG85+AH85</f>
        <v>653.38</v>
      </c>
      <c r="AG85" s="494">
        <f>SUM(X85:X88)</f>
        <v>169.38</v>
      </c>
      <c r="AH85" s="494">
        <f>AD85</f>
        <v>484</v>
      </c>
      <c r="AI85" s="497" t="s">
        <v>428</v>
      </c>
    </row>
    <row r="86" spans="1:35" s="5" customFormat="1" ht="15" customHeight="1">
      <c r="A86" s="567"/>
      <c r="B86" s="481"/>
      <c r="C86" s="528"/>
      <c r="D86" s="736"/>
      <c r="E86" s="528"/>
      <c r="F86" s="481"/>
      <c r="G86" s="481"/>
      <c r="H86" s="537"/>
      <c r="I86" s="707"/>
      <c r="J86" s="478"/>
      <c r="K86" s="481"/>
      <c r="L86" s="478"/>
      <c r="M86" s="478"/>
      <c r="N86" s="468"/>
      <c r="O86" s="468"/>
      <c r="P86" s="468"/>
      <c r="Q86" s="468"/>
      <c r="R86" s="478"/>
      <c r="S86" s="484"/>
      <c r="T86" s="580"/>
      <c r="U86" s="474"/>
      <c r="V86" s="474"/>
      <c r="W86" s="154" t="s">
        <v>11</v>
      </c>
      <c r="X86" s="205">
        <v>3.38</v>
      </c>
      <c r="Y86" s="137" t="s">
        <v>5</v>
      </c>
      <c r="Z86" s="127"/>
      <c r="AA86" s="182"/>
      <c r="AB86" s="309"/>
      <c r="AC86" s="73"/>
      <c r="AD86" s="124"/>
      <c r="AE86" s="123"/>
      <c r="AF86" s="693"/>
      <c r="AG86" s="495"/>
      <c r="AH86" s="495"/>
      <c r="AI86" s="498"/>
    </row>
    <row r="87" spans="1:35" s="5" customFormat="1" ht="15" customHeight="1">
      <c r="A87" s="567"/>
      <c r="B87" s="481"/>
      <c r="C87" s="528"/>
      <c r="D87" s="736"/>
      <c r="E87" s="528"/>
      <c r="F87" s="481"/>
      <c r="G87" s="481"/>
      <c r="H87" s="537"/>
      <c r="I87" s="707"/>
      <c r="J87" s="478"/>
      <c r="K87" s="481"/>
      <c r="L87" s="478"/>
      <c r="M87" s="478"/>
      <c r="N87" s="468"/>
      <c r="O87" s="468"/>
      <c r="P87" s="468"/>
      <c r="Q87" s="468"/>
      <c r="R87" s="478"/>
      <c r="S87" s="484"/>
      <c r="T87" s="50" t="s">
        <v>14</v>
      </c>
      <c r="U87" s="181" t="s">
        <v>44</v>
      </c>
      <c r="V87" s="181" t="s">
        <v>7</v>
      </c>
      <c r="W87" s="41" t="s">
        <v>5</v>
      </c>
      <c r="X87" s="40">
        <v>45</v>
      </c>
      <c r="Y87" s="94" t="s">
        <v>5</v>
      </c>
      <c r="Z87" s="136"/>
      <c r="AA87" s="182"/>
      <c r="AB87" s="308"/>
      <c r="AC87" s="73"/>
      <c r="AD87" s="124"/>
      <c r="AE87" s="123"/>
      <c r="AF87" s="693"/>
      <c r="AG87" s="495"/>
      <c r="AH87" s="495"/>
      <c r="AI87" s="498"/>
    </row>
    <row r="88" spans="1:35" s="5" customFormat="1" ht="16.25" thickBot="1">
      <c r="A88" s="568"/>
      <c r="B88" s="482"/>
      <c r="C88" s="529"/>
      <c r="D88" s="737"/>
      <c r="E88" s="529"/>
      <c r="F88" s="482"/>
      <c r="G88" s="482"/>
      <c r="H88" s="512"/>
      <c r="I88" s="701"/>
      <c r="J88" s="479"/>
      <c r="K88" s="482"/>
      <c r="L88" s="479"/>
      <c r="M88" s="479"/>
      <c r="N88" s="471"/>
      <c r="O88" s="471"/>
      <c r="P88" s="471"/>
      <c r="Q88" s="471"/>
      <c r="R88" s="479"/>
      <c r="S88" s="485"/>
      <c r="T88" s="34" t="s">
        <v>5</v>
      </c>
      <c r="U88" s="196" t="s">
        <v>5</v>
      </c>
      <c r="V88" s="196" t="s">
        <v>5</v>
      </c>
      <c r="W88" s="8" t="s">
        <v>5</v>
      </c>
      <c r="X88" s="19">
        <v>71</v>
      </c>
      <c r="Y88" s="227" t="s">
        <v>5</v>
      </c>
      <c r="Z88" s="169"/>
      <c r="AA88" s="117"/>
      <c r="AB88" s="307"/>
      <c r="AC88" s="116"/>
      <c r="AD88" s="115"/>
      <c r="AE88" s="114"/>
      <c r="AF88" s="734"/>
      <c r="AG88" s="496"/>
      <c r="AH88" s="496"/>
      <c r="AI88" s="499"/>
    </row>
    <row r="89" spans="1:35" ht="15" customHeight="1">
      <c r="A89" s="585" t="s">
        <v>221</v>
      </c>
      <c r="B89" s="480" t="s">
        <v>423</v>
      </c>
      <c r="C89" s="480" t="s">
        <v>430</v>
      </c>
      <c r="D89" s="680" t="s">
        <v>842</v>
      </c>
      <c r="E89" s="527" t="s">
        <v>3</v>
      </c>
      <c r="F89" s="480" t="s">
        <v>235</v>
      </c>
      <c r="G89" s="480" t="s">
        <v>10</v>
      </c>
      <c r="H89" s="511" t="s">
        <v>261</v>
      </c>
      <c r="I89" s="731" t="s">
        <v>431</v>
      </c>
      <c r="J89" s="532" t="s">
        <v>399</v>
      </c>
      <c r="K89" s="480" t="s">
        <v>17</v>
      </c>
      <c r="L89" s="532" t="s">
        <v>5</v>
      </c>
      <c r="M89" s="532" t="s">
        <v>5</v>
      </c>
      <c r="N89" s="629" t="s">
        <v>5</v>
      </c>
      <c r="O89" s="629" t="s">
        <v>261</v>
      </c>
      <c r="P89" s="629" t="s">
        <v>333</v>
      </c>
      <c r="Q89" s="629" t="s">
        <v>115</v>
      </c>
      <c r="R89" s="626" t="s">
        <v>432</v>
      </c>
      <c r="S89" s="635" t="s">
        <v>67</v>
      </c>
      <c r="T89" s="214" t="s">
        <v>8</v>
      </c>
      <c r="U89" s="151" t="s">
        <v>221</v>
      </c>
      <c r="V89" s="151" t="s">
        <v>7</v>
      </c>
      <c r="W89" s="24" t="s">
        <v>79</v>
      </c>
      <c r="X89" s="263">
        <v>15.6</v>
      </c>
      <c r="Y89" s="76" t="s">
        <v>5</v>
      </c>
      <c r="Z89" s="70" t="s">
        <v>115</v>
      </c>
      <c r="AA89" s="151" t="s">
        <v>266</v>
      </c>
      <c r="AB89" s="151" t="s">
        <v>67</v>
      </c>
      <c r="AC89" s="71" t="s">
        <v>6</v>
      </c>
      <c r="AD89" s="242">
        <v>11.5</v>
      </c>
      <c r="AE89" s="142" t="s">
        <v>5</v>
      </c>
      <c r="AF89" s="544">
        <f>AG89+AH89</f>
        <v>216.8</v>
      </c>
      <c r="AG89" s="494">
        <f>X89+X90+X91+X92</f>
        <v>141</v>
      </c>
      <c r="AH89" s="494">
        <f>AD89+AD90</f>
        <v>75.8</v>
      </c>
      <c r="AI89" s="497" t="s">
        <v>433</v>
      </c>
    </row>
    <row r="90" spans="1:35">
      <c r="A90" s="567"/>
      <c r="B90" s="481"/>
      <c r="C90" s="481"/>
      <c r="D90" s="681"/>
      <c r="E90" s="528"/>
      <c r="F90" s="481"/>
      <c r="G90" s="481"/>
      <c r="H90" s="537"/>
      <c r="I90" s="732"/>
      <c r="J90" s="533"/>
      <c r="K90" s="481"/>
      <c r="L90" s="533"/>
      <c r="M90" s="533"/>
      <c r="N90" s="630"/>
      <c r="O90" s="630"/>
      <c r="P90" s="630"/>
      <c r="Q90" s="630"/>
      <c r="R90" s="627"/>
      <c r="S90" s="636"/>
      <c r="T90" s="213" t="s">
        <v>14</v>
      </c>
      <c r="U90" s="256" t="s">
        <v>17</v>
      </c>
      <c r="V90" s="256" t="s">
        <v>7</v>
      </c>
      <c r="W90" s="9" t="s">
        <v>18</v>
      </c>
      <c r="X90" s="275">
        <v>23.7</v>
      </c>
      <c r="Y90" s="32" t="s">
        <v>5</v>
      </c>
      <c r="Z90" s="98" t="s">
        <v>5</v>
      </c>
      <c r="AA90" s="132" t="s">
        <v>5</v>
      </c>
      <c r="AB90" s="132" t="s">
        <v>5</v>
      </c>
      <c r="AC90" s="69" t="s">
        <v>5</v>
      </c>
      <c r="AD90" s="306">
        <v>64.3</v>
      </c>
      <c r="AE90" s="152">
        <v>52</v>
      </c>
      <c r="AF90" s="545"/>
      <c r="AG90" s="495"/>
      <c r="AH90" s="495"/>
      <c r="AI90" s="498"/>
    </row>
    <row r="91" spans="1:35">
      <c r="A91" s="567"/>
      <c r="B91" s="481"/>
      <c r="C91" s="481"/>
      <c r="D91" s="681"/>
      <c r="E91" s="528"/>
      <c r="F91" s="481"/>
      <c r="G91" s="481"/>
      <c r="H91" s="537"/>
      <c r="I91" s="732"/>
      <c r="J91" s="533"/>
      <c r="K91" s="481"/>
      <c r="L91" s="533"/>
      <c r="M91" s="533"/>
      <c r="N91" s="630"/>
      <c r="O91" s="630"/>
      <c r="P91" s="630"/>
      <c r="Q91" s="630"/>
      <c r="R91" s="627"/>
      <c r="S91" s="636"/>
      <c r="T91" s="213" t="s">
        <v>14</v>
      </c>
      <c r="U91" s="181" t="s">
        <v>44</v>
      </c>
      <c r="V91" s="256" t="s">
        <v>7</v>
      </c>
      <c r="W91" s="9" t="s">
        <v>18</v>
      </c>
      <c r="X91" s="179">
        <v>21</v>
      </c>
      <c r="Y91" s="32" t="s">
        <v>5</v>
      </c>
      <c r="Z91" s="39"/>
      <c r="AA91" s="177"/>
      <c r="AB91" s="177"/>
      <c r="AC91" s="305"/>
      <c r="AD91" s="176"/>
      <c r="AE91" s="175"/>
      <c r="AF91" s="545"/>
      <c r="AG91" s="495"/>
      <c r="AH91" s="495"/>
      <c r="AI91" s="498"/>
    </row>
    <row r="92" spans="1:35" ht="16.25" thickBot="1">
      <c r="A92" s="568"/>
      <c r="B92" s="482"/>
      <c r="C92" s="482"/>
      <c r="D92" s="682"/>
      <c r="E92" s="529"/>
      <c r="F92" s="482"/>
      <c r="G92" s="482"/>
      <c r="H92" s="512"/>
      <c r="I92" s="733"/>
      <c r="J92" s="534"/>
      <c r="K92" s="482"/>
      <c r="L92" s="534"/>
      <c r="M92" s="534"/>
      <c r="N92" s="631"/>
      <c r="O92" s="631"/>
      <c r="P92" s="631"/>
      <c r="Q92" s="631"/>
      <c r="R92" s="628"/>
      <c r="S92" s="637"/>
      <c r="T92" s="304" t="s">
        <v>21</v>
      </c>
      <c r="U92" s="172" t="s">
        <v>265</v>
      </c>
      <c r="V92" s="195" t="s">
        <v>46</v>
      </c>
      <c r="W92" s="9" t="s">
        <v>18</v>
      </c>
      <c r="X92" s="129">
        <v>80.7</v>
      </c>
      <c r="Y92" s="273" t="s">
        <v>5</v>
      </c>
      <c r="Z92" s="271"/>
      <c r="AA92" s="177"/>
      <c r="AB92" s="177"/>
      <c r="AC92" s="37"/>
      <c r="AD92" s="176"/>
      <c r="AE92" s="175"/>
      <c r="AF92" s="546"/>
      <c r="AG92" s="496"/>
      <c r="AH92" s="496"/>
      <c r="AI92" s="499"/>
    </row>
    <row r="93" spans="1:35" ht="15" customHeight="1">
      <c r="A93" s="585" t="s">
        <v>221</v>
      </c>
      <c r="B93" s="480" t="s">
        <v>429</v>
      </c>
      <c r="C93" s="728" t="s">
        <v>435</v>
      </c>
      <c r="D93" s="680" t="s">
        <v>843</v>
      </c>
      <c r="E93" s="527" t="s">
        <v>3</v>
      </c>
      <c r="F93" s="480" t="s">
        <v>263</v>
      </c>
      <c r="G93" s="480" t="s">
        <v>10</v>
      </c>
      <c r="H93" s="511" t="s">
        <v>261</v>
      </c>
      <c r="I93" s="700" t="s">
        <v>436</v>
      </c>
      <c r="J93" s="532" t="s">
        <v>399</v>
      </c>
      <c r="K93" s="480" t="s">
        <v>80</v>
      </c>
      <c r="L93" s="532" t="s">
        <v>331</v>
      </c>
      <c r="M93" s="532" t="s">
        <v>59</v>
      </c>
      <c r="N93" s="467" t="s">
        <v>437</v>
      </c>
      <c r="O93" s="467" t="s">
        <v>261</v>
      </c>
      <c r="P93" s="467" t="s">
        <v>5</v>
      </c>
      <c r="Q93" s="467" t="s">
        <v>5</v>
      </c>
      <c r="R93" s="477" t="s">
        <v>5</v>
      </c>
      <c r="S93" s="483" t="s">
        <v>5</v>
      </c>
      <c r="T93" s="50" t="s">
        <v>8</v>
      </c>
      <c r="U93" s="140" t="s">
        <v>221</v>
      </c>
      <c r="V93" s="140" t="s">
        <v>7</v>
      </c>
      <c r="W93" s="24" t="s">
        <v>79</v>
      </c>
      <c r="X93" s="28">
        <v>200</v>
      </c>
      <c r="Y93" s="145" t="s">
        <v>5</v>
      </c>
      <c r="Z93" s="150" t="s">
        <v>5</v>
      </c>
      <c r="AA93" s="249" t="s">
        <v>5</v>
      </c>
      <c r="AB93" s="249" t="s">
        <v>5</v>
      </c>
      <c r="AC93" s="146" t="s">
        <v>5</v>
      </c>
      <c r="AD93" s="265">
        <v>839</v>
      </c>
      <c r="AE93" s="142">
        <v>910</v>
      </c>
      <c r="AF93" s="544">
        <f>AG93+AH93</f>
        <v>2694</v>
      </c>
      <c r="AG93" s="494">
        <f>X93+X94+X95+X96</f>
        <v>1855</v>
      </c>
      <c r="AH93" s="494">
        <f>AD93</f>
        <v>839</v>
      </c>
      <c r="AI93" s="497" t="s">
        <v>438</v>
      </c>
    </row>
    <row r="94" spans="1:35">
      <c r="A94" s="567"/>
      <c r="B94" s="481"/>
      <c r="C94" s="729"/>
      <c r="D94" s="681"/>
      <c r="E94" s="528"/>
      <c r="F94" s="481"/>
      <c r="G94" s="481"/>
      <c r="H94" s="537"/>
      <c r="I94" s="707"/>
      <c r="J94" s="533"/>
      <c r="K94" s="481"/>
      <c r="L94" s="533"/>
      <c r="M94" s="533"/>
      <c r="N94" s="468"/>
      <c r="O94" s="468"/>
      <c r="P94" s="468"/>
      <c r="Q94" s="468"/>
      <c r="R94" s="478"/>
      <c r="S94" s="484"/>
      <c r="T94" s="50" t="s">
        <v>14</v>
      </c>
      <c r="U94" s="132" t="s">
        <v>80</v>
      </c>
      <c r="V94" s="140" t="s">
        <v>7</v>
      </c>
      <c r="W94" s="41" t="s">
        <v>18</v>
      </c>
      <c r="X94" s="40">
        <v>150</v>
      </c>
      <c r="Y94" s="94">
        <v>11.6</v>
      </c>
      <c r="Z94" s="136"/>
      <c r="AA94" s="186"/>
      <c r="AB94" s="186"/>
      <c r="AC94" s="102"/>
      <c r="AD94" s="134"/>
      <c r="AE94" s="133"/>
      <c r="AF94" s="545"/>
      <c r="AG94" s="495"/>
      <c r="AH94" s="495"/>
      <c r="AI94" s="498"/>
    </row>
    <row r="95" spans="1:35">
      <c r="A95" s="567"/>
      <c r="B95" s="481"/>
      <c r="C95" s="729"/>
      <c r="D95" s="681"/>
      <c r="E95" s="528"/>
      <c r="F95" s="481"/>
      <c r="G95" s="481"/>
      <c r="H95" s="537"/>
      <c r="I95" s="707"/>
      <c r="J95" s="533"/>
      <c r="K95" s="481"/>
      <c r="L95" s="533"/>
      <c r="M95" s="533"/>
      <c r="N95" s="468"/>
      <c r="O95" s="468"/>
      <c r="P95" s="468"/>
      <c r="Q95" s="468"/>
      <c r="R95" s="478"/>
      <c r="S95" s="484"/>
      <c r="T95" s="50" t="s">
        <v>59</v>
      </c>
      <c r="U95" s="181" t="s">
        <v>264</v>
      </c>
      <c r="V95" s="140" t="s">
        <v>261</v>
      </c>
      <c r="W95" s="44" t="s">
        <v>5</v>
      </c>
      <c r="X95" s="77">
        <v>767.5</v>
      </c>
      <c r="Y95" s="128">
        <v>268.39999999999998</v>
      </c>
      <c r="Z95" s="127"/>
      <c r="AA95" s="182"/>
      <c r="AB95" s="182"/>
      <c r="AC95" s="73"/>
      <c r="AD95" s="124"/>
      <c r="AE95" s="123"/>
      <c r="AF95" s="545"/>
      <c r="AG95" s="495"/>
      <c r="AH95" s="495"/>
      <c r="AI95" s="498"/>
    </row>
    <row r="96" spans="1:35" ht="16.25" thickBot="1">
      <c r="A96" s="568"/>
      <c r="B96" s="482"/>
      <c r="C96" s="730"/>
      <c r="D96" s="682"/>
      <c r="E96" s="529"/>
      <c r="F96" s="482"/>
      <c r="G96" s="482"/>
      <c r="H96" s="512"/>
      <c r="I96" s="701"/>
      <c r="J96" s="534"/>
      <c r="K96" s="482"/>
      <c r="L96" s="534"/>
      <c r="M96" s="534"/>
      <c r="N96" s="471"/>
      <c r="O96" s="471"/>
      <c r="P96" s="471"/>
      <c r="Q96" s="471"/>
      <c r="R96" s="479"/>
      <c r="S96" s="485"/>
      <c r="T96" s="34" t="s">
        <v>90</v>
      </c>
      <c r="U96" s="196" t="s">
        <v>262</v>
      </c>
      <c r="V96" s="196" t="s">
        <v>261</v>
      </c>
      <c r="W96" s="210" t="s">
        <v>5</v>
      </c>
      <c r="X96" s="303">
        <v>737.5</v>
      </c>
      <c r="Y96" s="119">
        <v>470</v>
      </c>
      <c r="Z96" s="118"/>
      <c r="AA96" s="117"/>
      <c r="AB96" s="117"/>
      <c r="AC96" s="116"/>
      <c r="AD96" s="115"/>
      <c r="AE96" s="114"/>
      <c r="AF96" s="546"/>
      <c r="AG96" s="496"/>
      <c r="AH96" s="496"/>
      <c r="AI96" s="499"/>
    </row>
    <row r="97" spans="1:35" ht="16" customHeight="1">
      <c r="A97" s="535" t="s">
        <v>221</v>
      </c>
      <c r="B97" s="572" t="s">
        <v>434</v>
      </c>
      <c r="C97" s="486" t="s">
        <v>440</v>
      </c>
      <c r="D97" s="575" t="s">
        <v>844</v>
      </c>
      <c r="E97" s="527" t="s">
        <v>3</v>
      </c>
      <c r="F97" s="486" t="s">
        <v>108</v>
      </c>
      <c r="G97" s="486" t="s">
        <v>10</v>
      </c>
      <c r="H97" s="725" t="s">
        <v>261</v>
      </c>
      <c r="I97" s="686" t="s">
        <v>441</v>
      </c>
      <c r="J97" s="467" t="s">
        <v>442</v>
      </c>
      <c r="K97" s="486" t="s">
        <v>44</v>
      </c>
      <c r="L97" s="477" t="s">
        <v>331</v>
      </c>
      <c r="M97" s="477" t="s">
        <v>59</v>
      </c>
      <c r="N97" s="467" t="s">
        <v>413</v>
      </c>
      <c r="O97" s="467" t="s">
        <v>261</v>
      </c>
      <c r="P97" s="467" t="s">
        <v>333</v>
      </c>
      <c r="Q97" s="467" t="s">
        <v>115</v>
      </c>
      <c r="R97" s="477" t="s">
        <v>5</v>
      </c>
      <c r="S97" s="483" t="s">
        <v>5</v>
      </c>
      <c r="T97" s="578" t="s">
        <v>8</v>
      </c>
      <c r="U97" s="486" t="s">
        <v>221</v>
      </c>
      <c r="V97" s="486" t="s">
        <v>7</v>
      </c>
      <c r="W97" s="71" t="s">
        <v>79</v>
      </c>
      <c r="X97" s="487">
        <v>24.4</v>
      </c>
      <c r="Y97" s="519" t="s">
        <v>5</v>
      </c>
      <c r="Z97" s="243" t="s">
        <v>27</v>
      </c>
      <c r="AA97" s="151" t="s">
        <v>5</v>
      </c>
      <c r="AB97" s="151" t="s">
        <v>261</v>
      </c>
      <c r="AC97" s="71" t="s">
        <v>5</v>
      </c>
      <c r="AD97" s="242">
        <v>44</v>
      </c>
      <c r="AE97" s="22" t="s">
        <v>5</v>
      </c>
      <c r="AF97" s="550">
        <f>AH97+AG97</f>
        <v>112.4</v>
      </c>
      <c r="AG97" s="494">
        <f>X97+X99</f>
        <v>68.400000000000006</v>
      </c>
      <c r="AH97" s="494">
        <f>AD97</f>
        <v>44</v>
      </c>
      <c r="AI97" s="564" t="s">
        <v>443</v>
      </c>
    </row>
    <row r="98" spans="1:35" ht="15" customHeight="1">
      <c r="A98" s="536"/>
      <c r="B98" s="573"/>
      <c r="C98" s="530"/>
      <c r="D98" s="576"/>
      <c r="E98" s="528"/>
      <c r="F98" s="530"/>
      <c r="G98" s="530"/>
      <c r="H98" s="726"/>
      <c r="I98" s="687"/>
      <c r="J98" s="468"/>
      <c r="K98" s="530"/>
      <c r="L98" s="600"/>
      <c r="M98" s="600"/>
      <c r="N98" s="466"/>
      <c r="O98" s="468"/>
      <c r="P98" s="468"/>
      <c r="Q98" s="466"/>
      <c r="R98" s="478"/>
      <c r="S98" s="616"/>
      <c r="T98" s="580"/>
      <c r="U98" s="474"/>
      <c r="V98" s="474"/>
      <c r="W98" s="78" t="s">
        <v>45</v>
      </c>
      <c r="X98" s="723"/>
      <c r="Y98" s="724"/>
      <c r="Z98" s="39"/>
      <c r="AA98" s="224"/>
      <c r="AB98" s="224"/>
      <c r="AC98" s="223"/>
      <c r="AD98" s="223"/>
      <c r="AE98" s="239"/>
      <c r="AF98" s="551"/>
      <c r="AG98" s="548"/>
      <c r="AH98" s="548"/>
      <c r="AI98" s="565"/>
    </row>
    <row r="99" spans="1:35" ht="15" customHeight="1">
      <c r="A99" s="536"/>
      <c r="B99" s="573"/>
      <c r="C99" s="530"/>
      <c r="D99" s="576"/>
      <c r="E99" s="528"/>
      <c r="F99" s="530"/>
      <c r="G99" s="530"/>
      <c r="H99" s="726"/>
      <c r="I99" s="687"/>
      <c r="J99" s="468"/>
      <c r="K99" s="530"/>
      <c r="L99" s="614" t="s">
        <v>333</v>
      </c>
      <c r="M99" s="614" t="s">
        <v>27</v>
      </c>
      <c r="N99" s="470" t="s">
        <v>5</v>
      </c>
      <c r="O99" s="468"/>
      <c r="P99" s="468"/>
      <c r="Q99" s="470" t="s">
        <v>27</v>
      </c>
      <c r="R99" s="478"/>
      <c r="S99" s="615" t="s">
        <v>261</v>
      </c>
      <c r="T99" s="601" t="s">
        <v>14</v>
      </c>
      <c r="U99" s="473" t="s">
        <v>44</v>
      </c>
      <c r="V99" s="473" t="s">
        <v>7</v>
      </c>
      <c r="W99" s="108" t="s">
        <v>18</v>
      </c>
      <c r="X99" s="711">
        <v>44</v>
      </c>
      <c r="Y99" s="713" t="s">
        <v>5</v>
      </c>
      <c r="Z99" s="271"/>
      <c r="AA99" s="224"/>
      <c r="AB99" s="224"/>
      <c r="AC99" s="223"/>
      <c r="AD99" s="223"/>
      <c r="AE99" s="239"/>
      <c r="AF99" s="551"/>
      <c r="AG99" s="548"/>
      <c r="AH99" s="548"/>
      <c r="AI99" s="565"/>
    </row>
    <row r="100" spans="1:35" ht="15" customHeight="1" thickBot="1">
      <c r="A100" s="542"/>
      <c r="B100" s="574"/>
      <c r="C100" s="516"/>
      <c r="D100" s="577"/>
      <c r="E100" s="529"/>
      <c r="F100" s="516"/>
      <c r="G100" s="516"/>
      <c r="H100" s="727"/>
      <c r="I100" s="688"/>
      <c r="J100" s="471"/>
      <c r="K100" s="516"/>
      <c r="L100" s="479"/>
      <c r="M100" s="479"/>
      <c r="N100" s="471"/>
      <c r="O100" s="471"/>
      <c r="P100" s="471"/>
      <c r="Q100" s="471"/>
      <c r="R100" s="479"/>
      <c r="S100" s="485"/>
      <c r="T100" s="604"/>
      <c r="U100" s="516"/>
      <c r="V100" s="516"/>
      <c r="W100" s="69" t="s">
        <v>45</v>
      </c>
      <c r="X100" s="712"/>
      <c r="Y100" s="552"/>
      <c r="Z100" s="75"/>
      <c r="AA100" s="251"/>
      <c r="AB100" s="251"/>
      <c r="AC100" s="240"/>
      <c r="AD100" s="240"/>
      <c r="AE100" s="250"/>
      <c r="AF100" s="552"/>
      <c r="AG100" s="549"/>
      <c r="AH100" s="549"/>
      <c r="AI100" s="566"/>
    </row>
    <row r="101" spans="1:35" ht="15" customHeight="1">
      <c r="A101" s="585" t="s">
        <v>221</v>
      </c>
      <c r="B101" s="480" t="s">
        <v>439</v>
      </c>
      <c r="C101" s="480" t="s">
        <v>445</v>
      </c>
      <c r="D101" s="680" t="s">
        <v>845</v>
      </c>
      <c r="E101" s="527" t="s">
        <v>3</v>
      </c>
      <c r="F101" s="480" t="s">
        <v>235</v>
      </c>
      <c r="G101" s="480" t="s">
        <v>101</v>
      </c>
      <c r="H101" s="480" t="s">
        <v>259</v>
      </c>
      <c r="I101" s="700" t="s">
        <v>446</v>
      </c>
      <c r="J101" s="480" t="s">
        <v>399</v>
      </c>
      <c r="K101" s="480" t="s">
        <v>372</v>
      </c>
      <c r="L101" s="480" t="s">
        <v>331</v>
      </c>
      <c r="M101" s="480" t="s">
        <v>74</v>
      </c>
      <c r="N101" s="486" t="s">
        <v>447</v>
      </c>
      <c r="O101" s="486" t="s">
        <v>259</v>
      </c>
      <c r="P101" s="486" t="s">
        <v>9</v>
      </c>
      <c r="Q101" s="486" t="s">
        <v>115</v>
      </c>
      <c r="R101" s="527" t="s">
        <v>5</v>
      </c>
      <c r="S101" s="665" t="s">
        <v>5</v>
      </c>
      <c r="T101" s="26" t="s">
        <v>8</v>
      </c>
      <c r="U101" s="151" t="s">
        <v>221</v>
      </c>
      <c r="V101" s="151" t="s">
        <v>7</v>
      </c>
      <c r="W101" s="24" t="s">
        <v>79</v>
      </c>
      <c r="X101" s="263">
        <v>125</v>
      </c>
      <c r="Y101" s="76" t="s">
        <v>5</v>
      </c>
      <c r="Z101" s="70" t="s">
        <v>115</v>
      </c>
      <c r="AA101" s="188" t="s">
        <v>5</v>
      </c>
      <c r="AB101" s="188" t="s">
        <v>5</v>
      </c>
      <c r="AC101" s="24" t="s">
        <v>6</v>
      </c>
      <c r="AD101" s="149">
        <v>209.58</v>
      </c>
      <c r="AE101" s="142" t="s">
        <v>5</v>
      </c>
      <c r="AF101" s="544">
        <f>AG101+AH101</f>
        <v>2141.44</v>
      </c>
      <c r="AG101" s="494">
        <f>X101+X102+X103+X104+X105</f>
        <v>914.18000000000006</v>
      </c>
      <c r="AH101" s="494">
        <f>AD101+AD102</f>
        <v>1227.26</v>
      </c>
      <c r="AI101" s="497" t="s">
        <v>448</v>
      </c>
    </row>
    <row r="102" spans="1:35">
      <c r="A102" s="567"/>
      <c r="B102" s="481"/>
      <c r="C102" s="481"/>
      <c r="D102" s="681"/>
      <c r="E102" s="528"/>
      <c r="F102" s="481"/>
      <c r="G102" s="481"/>
      <c r="H102" s="481"/>
      <c r="I102" s="707"/>
      <c r="J102" s="481"/>
      <c r="K102" s="481"/>
      <c r="L102" s="481"/>
      <c r="M102" s="481"/>
      <c r="N102" s="530"/>
      <c r="O102" s="530"/>
      <c r="P102" s="530"/>
      <c r="Q102" s="530"/>
      <c r="R102" s="528"/>
      <c r="S102" s="674"/>
      <c r="T102" s="70" t="s">
        <v>74</v>
      </c>
      <c r="U102" s="181" t="s">
        <v>260</v>
      </c>
      <c r="V102" s="277" t="s">
        <v>259</v>
      </c>
      <c r="W102" s="41" t="s">
        <v>6</v>
      </c>
      <c r="X102" s="179">
        <v>162.6</v>
      </c>
      <c r="Y102" s="32" t="s">
        <v>5</v>
      </c>
      <c r="Z102" s="98" t="s">
        <v>27</v>
      </c>
      <c r="AA102" s="189" t="s">
        <v>5</v>
      </c>
      <c r="AB102" s="189" t="s">
        <v>5</v>
      </c>
      <c r="AC102" s="41" t="s">
        <v>18</v>
      </c>
      <c r="AD102" s="203">
        <v>1017.68</v>
      </c>
      <c r="AE102" s="152" t="s">
        <v>5</v>
      </c>
      <c r="AF102" s="545"/>
      <c r="AG102" s="495"/>
      <c r="AH102" s="495"/>
      <c r="AI102" s="498"/>
    </row>
    <row r="103" spans="1:35" s="5" customFormat="1">
      <c r="A103" s="567"/>
      <c r="B103" s="481"/>
      <c r="C103" s="481"/>
      <c r="D103" s="681"/>
      <c r="E103" s="528"/>
      <c r="F103" s="481"/>
      <c r="G103" s="481"/>
      <c r="H103" s="481"/>
      <c r="I103" s="707"/>
      <c r="J103" s="481"/>
      <c r="K103" s="481"/>
      <c r="L103" s="481"/>
      <c r="M103" s="481"/>
      <c r="N103" s="530"/>
      <c r="O103" s="530"/>
      <c r="P103" s="530"/>
      <c r="Q103" s="474"/>
      <c r="R103" s="652"/>
      <c r="S103" s="722"/>
      <c r="T103" s="70" t="s">
        <v>21</v>
      </c>
      <c r="U103" s="181" t="s">
        <v>77</v>
      </c>
      <c r="V103" s="256" t="s">
        <v>7</v>
      </c>
      <c r="W103" s="9" t="s">
        <v>18</v>
      </c>
      <c r="X103" s="207">
        <v>173.01</v>
      </c>
      <c r="Y103" s="302" t="s">
        <v>5</v>
      </c>
      <c r="Z103" s="291"/>
      <c r="AA103" s="177"/>
      <c r="AB103" s="177"/>
      <c r="AC103" s="37"/>
      <c r="AD103" s="176"/>
      <c r="AE103" s="175"/>
      <c r="AF103" s="545"/>
      <c r="AG103" s="495"/>
      <c r="AH103" s="495"/>
      <c r="AI103" s="498"/>
    </row>
    <row r="104" spans="1:35" s="5" customFormat="1" ht="15" customHeight="1">
      <c r="A104" s="567"/>
      <c r="B104" s="481"/>
      <c r="C104" s="481"/>
      <c r="D104" s="681"/>
      <c r="E104" s="528"/>
      <c r="F104" s="481"/>
      <c r="G104" s="481"/>
      <c r="H104" s="481"/>
      <c r="I104" s="707"/>
      <c r="J104" s="481"/>
      <c r="K104" s="481"/>
      <c r="L104" s="481"/>
      <c r="M104" s="481"/>
      <c r="N104" s="530"/>
      <c r="O104" s="530"/>
      <c r="P104" s="530"/>
      <c r="Q104" s="473" t="s">
        <v>74</v>
      </c>
      <c r="R104" s="720" t="s">
        <v>447</v>
      </c>
      <c r="S104" s="721" t="s">
        <v>259</v>
      </c>
      <c r="T104" s="70" t="s">
        <v>14</v>
      </c>
      <c r="U104" s="181" t="s">
        <v>28</v>
      </c>
      <c r="V104" s="181" t="s">
        <v>7</v>
      </c>
      <c r="W104" s="41" t="s">
        <v>18</v>
      </c>
      <c r="X104" s="207">
        <v>329.32</v>
      </c>
      <c r="Y104" s="32" t="s">
        <v>5</v>
      </c>
      <c r="Z104" s="39"/>
      <c r="AA104" s="126"/>
      <c r="AB104" s="126"/>
      <c r="AC104" s="301"/>
      <c r="AD104" s="300"/>
      <c r="AE104" s="299"/>
      <c r="AF104" s="545"/>
      <c r="AG104" s="495"/>
      <c r="AH104" s="495"/>
      <c r="AI104" s="498"/>
    </row>
    <row r="105" spans="1:35" s="5" customFormat="1" ht="16.25" thickBot="1">
      <c r="A105" s="568"/>
      <c r="B105" s="482"/>
      <c r="C105" s="482"/>
      <c r="D105" s="682"/>
      <c r="E105" s="529"/>
      <c r="F105" s="482"/>
      <c r="G105" s="482"/>
      <c r="H105" s="482"/>
      <c r="I105" s="701"/>
      <c r="J105" s="482"/>
      <c r="K105" s="482"/>
      <c r="L105" s="482"/>
      <c r="M105" s="482"/>
      <c r="N105" s="516"/>
      <c r="O105" s="516"/>
      <c r="P105" s="516"/>
      <c r="Q105" s="516"/>
      <c r="R105" s="529"/>
      <c r="S105" s="666"/>
      <c r="T105" s="98" t="s">
        <v>14</v>
      </c>
      <c r="U105" s="196" t="s">
        <v>80</v>
      </c>
      <c r="V105" s="195" t="s">
        <v>7</v>
      </c>
      <c r="W105" s="210" t="s">
        <v>18</v>
      </c>
      <c r="X105" s="266">
        <v>124.25</v>
      </c>
      <c r="Y105" s="85" t="s">
        <v>5</v>
      </c>
      <c r="Z105" s="84"/>
      <c r="AA105" s="117"/>
      <c r="AB105" s="117"/>
      <c r="AC105" s="116"/>
      <c r="AD105" s="115"/>
      <c r="AE105" s="114"/>
      <c r="AF105" s="546"/>
      <c r="AG105" s="496"/>
      <c r="AH105" s="496"/>
      <c r="AI105" s="499"/>
    </row>
    <row r="106" spans="1:35" ht="15" customHeight="1">
      <c r="A106" s="585" t="s">
        <v>221</v>
      </c>
      <c r="B106" s="480" t="s">
        <v>444</v>
      </c>
      <c r="C106" s="480" t="s">
        <v>450</v>
      </c>
      <c r="D106" s="680" t="s">
        <v>846</v>
      </c>
      <c r="E106" s="527" t="s">
        <v>3</v>
      </c>
      <c r="F106" s="480" t="s">
        <v>2</v>
      </c>
      <c r="G106" s="480" t="s">
        <v>16</v>
      </c>
      <c r="H106" s="480" t="s">
        <v>256</v>
      </c>
      <c r="I106" s="700" t="s">
        <v>451</v>
      </c>
      <c r="J106" s="467" t="s">
        <v>452</v>
      </c>
      <c r="K106" s="480" t="s">
        <v>80</v>
      </c>
      <c r="L106" s="717" t="s">
        <v>9</v>
      </c>
      <c r="M106" s="527" t="s">
        <v>90</v>
      </c>
      <c r="N106" s="486" t="s">
        <v>258</v>
      </c>
      <c r="O106" s="486" t="s">
        <v>256</v>
      </c>
      <c r="P106" s="486" t="s">
        <v>333</v>
      </c>
      <c r="Q106" s="486" t="s">
        <v>115</v>
      </c>
      <c r="R106" s="527" t="s">
        <v>5</v>
      </c>
      <c r="S106" s="665" t="s">
        <v>5</v>
      </c>
      <c r="T106" s="26" t="s">
        <v>8</v>
      </c>
      <c r="U106" s="151" t="s">
        <v>221</v>
      </c>
      <c r="V106" s="151" t="s">
        <v>7</v>
      </c>
      <c r="W106" s="24" t="s">
        <v>45</v>
      </c>
      <c r="X106" s="138">
        <v>44</v>
      </c>
      <c r="Y106" s="76" t="s">
        <v>5</v>
      </c>
      <c r="Z106" s="26" t="s">
        <v>27</v>
      </c>
      <c r="AA106" s="249" t="s">
        <v>5</v>
      </c>
      <c r="AB106" s="188" t="s">
        <v>5</v>
      </c>
      <c r="AC106" s="24" t="s">
        <v>18</v>
      </c>
      <c r="AD106" s="265">
        <v>370</v>
      </c>
      <c r="AE106" s="142" t="s">
        <v>5</v>
      </c>
      <c r="AF106" s="582">
        <f>AG106+AH106</f>
        <v>570</v>
      </c>
      <c r="AG106" s="494">
        <f>X106+X107+X108</f>
        <v>70</v>
      </c>
      <c r="AH106" s="494">
        <f>AD106+AD107+AD108</f>
        <v>500</v>
      </c>
      <c r="AI106" s="497" t="s">
        <v>453</v>
      </c>
    </row>
    <row r="107" spans="1:35">
      <c r="A107" s="567"/>
      <c r="B107" s="481"/>
      <c r="C107" s="481"/>
      <c r="D107" s="681"/>
      <c r="E107" s="528"/>
      <c r="F107" s="481"/>
      <c r="G107" s="481"/>
      <c r="H107" s="481"/>
      <c r="I107" s="707"/>
      <c r="J107" s="468"/>
      <c r="K107" s="481"/>
      <c r="L107" s="718"/>
      <c r="M107" s="652"/>
      <c r="N107" s="474"/>
      <c r="O107" s="530"/>
      <c r="P107" s="530"/>
      <c r="Q107" s="530"/>
      <c r="R107" s="528"/>
      <c r="S107" s="674"/>
      <c r="T107" s="70" t="s">
        <v>90</v>
      </c>
      <c r="U107" s="181" t="s">
        <v>258</v>
      </c>
      <c r="V107" s="181" t="s">
        <v>256</v>
      </c>
      <c r="W107" s="41" t="s">
        <v>45</v>
      </c>
      <c r="X107" s="207">
        <v>16</v>
      </c>
      <c r="Y107" s="32" t="s">
        <v>5</v>
      </c>
      <c r="Z107" s="98" t="s">
        <v>115</v>
      </c>
      <c r="AA107" s="189" t="s">
        <v>257</v>
      </c>
      <c r="AB107" s="189" t="s">
        <v>5</v>
      </c>
      <c r="AC107" s="41" t="s">
        <v>6</v>
      </c>
      <c r="AD107" s="203">
        <v>70</v>
      </c>
      <c r="AE107" s="152" t="s">
        <v>5</v>
      </c>
      <c r="AF107" s="672"/>
      <c r="AG107" s="548"/>
      <c r="AH107" s="548"/>
      <c r="AI107" s="498"/>
    </row>
    <row r="108" spans="1:35" s="5" customFormat="1" ht="16.25" thickBot="1">
      <c r="A108" s="568"/>
      <c r="B108" s="482"/>
      <c r="C108" s="482"/>
      <c r="D108" s="682"/>
      <c r="E108" s="529"/>
      <c r="F108" s="482"/>
      <c r="G108" s="482"/>
      <c r="H108" s="482"/>
      <c r="I108" s="701"/>
      <c r="J108" s="471"/>
      <c r="K108" s="482"/>
      <c r="L108" s="719"/>
      <c r="M108" s="267" t="s">
        <v>27</v>
      </c>
      <c r="N108" s="87" t="s">
        <v>454</v>
      </c>
      <c r="O108" s="516"/>
      <c r="P108" s="516"/>
      <c r="Q108" s="516"/>
      <c r="R108" s="529"/>
      <c r="S108" s="666"/>
      <c r="T108" s="298" t="s">
        <v>8</v>
      </c>
      <c r="U108" s="191" t="s">
        <v>102</v>
      </c>
      <c r="V108" s="297" t="s">
        <v>7</v>
      </c>
      <c r="W108" s="297" t="s">
        <v>11</v>
      </c>
      <c r="X108" s="296">
        <v>10</v>
      </c>
      <c r="Y108" s="295" t="s">
        <v>5</v>
      </c>
      <c r="Z108" s="294" t="s">
        <v>5</v>
      </c>
      <c r="AA108" s="293" t="s">
        <v>5</v>
      </c>
      <c r="AB108" s="293" t="s">
        <v>5</v>
      </c>
      <c r="AC108" s="121" t="s">
        <v>5</v>
      </c>
      <c r="AD108" s="292">
        <v>60</v>
      </c>
      <c r="AE108" s="230" t="s">
        <v>5</v>
      </c>
      <c r="AF108" s="673"/>
      <c r="AG108" s="549"/>
      <c r="AH108" s="549"/>
      <c r="AI108" s="499"/>
    </row>
    <row r="109" spans="1:35" s="5" customFormat="1" ht="15" customHeight="1">
      <c r="A109" s="716" t="s">
        <v>221</v>
      </c>
      <c r="B109" s="572" t="s">
        <v>449</v>
      </c>
      <c r="C109" s="486" t="s">
        <v>456</v>
      </c>
      <c r="D109" s="575" t="s">
        <v>847</v>
      </c>
      <c r="E109" s="528" t="s">
        <v>3</v>
      </c>
      <c r="F109" s="530" t="s">
        <v>184</v>
      </c>
      <c r="G109" s="486" t="s">
        <v>16</v>
      </c>
      <c r="H109" s="486" t="s">
        <v>256</v>
      </c>
      <c r="I109" s="686" t="s">
        <v>457</v>
      </c>
      <c r="J109" s="467" t="s">
        <v>452</v>
      </c>
      <c r="K109" s="486" t="s">
        <v>17</v>
      </c>
      <c r="L109" s="477" t="s">
        <v>333</v>
      </c>
      <c r="M109" s="477" t="s">
        <v>27</v>
      </c>
      <c r="N109" s="108" t="s">
        <v>458</v>
      </c>
      <c r="O109" s="467" t="s">
        <v>256</v>
      </c>
      <c r="P109" s="467" t="s">
        <v>333</v>
      </c>
      <c r="Q109" s="467" t="s">
        <v>115</v>
      </c>
      <c r="R109" s="477" t="s">
        <v>5</v>
      </c>
      <c r="S109" s="483" t="s">
        <v>5</v>
      </c>
      <c r="T109" s="578" t="s">
        <v>8</v>
      </c>
      <c r="U109" s="486" t="s">
        <v>221</v>
      </c>
      <c r="V109" s="486" t="s">
        <v>7</v>
      </c>
      <c r="W109" s="486" t="s">
        <v>5</v>
      </c>
      <c r="X109" s="487">
        <v>10</v>
      </c>
      <c r="Y109" s="714" t="s">
        <v>5</v>
      </c>
      <c r="Z109" s="243" t="s">
        <v>5</v>
      </c>
      <c r="AA109" s="151" t="s">
        <v>5</v>
      </c>
      <c r="AB109" s="151" t="s">
        <v>5</v>
      </c>
      <c r="AC109" s="71" t="s">
        <v>5</v>
      </c>
      <c r="AD109" s="71" t="s">
        <v>5</v>
      </c>
      <c r="AE109" s="22" t="s">
        <v>5</v>
      </c>
      <c r="AF109" s="544">
        <f>AG109</f>
        <v>20</v>
      </c>
      <c r="AG109" s="494">
        <f>X109+X111</f>
        <v>20</v>
      </c>
      <c r="AH109" s="547" t="s">
        <v>5</v>
      </c>
      <c r="AI109" s="564" t="s">
        <v>459</v>
      </c>
    </row>
    <row r="110" spans="1:35" s="5" customFormat="1">
      <c r="A110" s="716"/>
      <c r="B110" s="573"/>
      <c r="C110" s="530"/>
      <c r="D110" s="576"/>
      <c r="E110" s="528"/>
      <c r="F110" s="530"/>
      <c r="G110" s="530"/>
      <c r="H110" s="530"/>
      <c r="I110" s="687"/>
      <c r="J110" s="468"/>
      <c r="K110" s="530"/>
      <c r="L110" s="478"/>
      <c r="M110" s="478"/>
      <c r="N110" s="69" t="s">
        <v>460</v>
      </c>
      <c r="O110" s="468"/>
      <c r="P110" s="468"/>
      <c r="Q110" s="468"/>
      <c r="R110" s="478"/>
      <c r="S110" s="484"/>
      <c r="T110" s="580"/>
      <c r="U110" s="474"/>
      <c r="V110" s="474"/>
      <c r="W110" s="474"/>
      <c r="X110" s="488"/>
      <c r="Y110" s="715"/>
      <c r="Z110" s="291"/>
      <c r="AA110" s="177"/>
      <c r="AB110" s="177"/>
      <c r="AC110" s="37"/>
      <c r="AD110" s="176"/>
      <c r="AE110" s="175"/>
      <c r="AF110" s="545"/>
      <c r="AG110" s="495"/>
      <c r="AH110" s="548"/>
      <c r="AI110" s="565"/>
    </row>
    <row r="111" spans="1:35" ht="16" customHeight="1">
      <c r="A111" s="716"/>
      <c r="B111" s="573"/>
      <c r="C111" s="530"/>
      <c r="D111" s="576"/>
      <c r="E111" s="528"/>
      <c r="F111" s="530"/>
      <c r="G111" s="530"/>
      <c r="H111" s="530"/>
      <c r="I111" s="687"/>
      <c r="J111" s="468"/>
      <c r="K111" s="530"/>
      <c r="L111" s="478"/>
      <c r="M111" s="478"/>
      <c r="N111" s="421" t="s">
        <v>461</v>
      </c>
      <c r="O111" s="468"/>
      <c r="P111" s="468"/>
      <c r="Q111" s="468"/>
      <c r="R111" s="478"/>
      <c r="S111" s="484"/>
      <c r="T111" s="601" t="s">
        <v>14</v>
      </c>
      <c r="U111" s="473" t="s">
        <v>17</v>
      </c>
      <c r="V111" s="473" t="s">
        <v>7</v>
      </c>
      <c r="W111" s="473" t="s">
        <v>5</v>
      </c>
      <c r="X111" s="711">
        <v>10</v>
      </c>
      <c r="Y111" s="713" t="s">
        <v>5</v>
      </c>
      <c r="Z111" s="39"/>
      <c r="AA111" s="177"/>
      <c r="AB111" s="177"/>
      <c r="AC111" s="37"/>
      <c r="AD111" s="37"/>
      <c r="AE111" s="35"/>
      <c r="AF111" s="545"/>
      <c r="AG111" s="495"/>
      <c r="AH111" s="548"/>
      <c r="AI111" s="565"/>
    </row>
    <row r="112" spans="1:35" ht="15" customHeight="1" thickBot="1">
      <c r="A112" s="526"/>
      <c r="B112" s="574"/>
      <c r="C112" s="516"/>
      <c r="D112" s="577"/>
      <c r="E112" s="529"/>
      <c r="F112" s="516"/>
      <c r="G112" s="516"/>
      <c r="H112" s="516"/>
      <c r="I112" s="688"/>
      <c r="J112" s="471"/>
      <c r="K112" s="516"/>
      <c r="L112" s="479"/>
      <c r="M112" s="479"/>
      <c r="N112" s="420" t="s">
        <v>462</v>
      </c>
      <c r="O112" s="471"/>
      <c r="P112" s="471"/>
      <c r="Q112" s="471"/>
      <c r="R112" s="479"/>
      <c r="S112" s="485"/>
      <c r="T112" s="604"/>
      <c r="U112" s="516"/>
      <c r="V112" s="516"/>
      <c r="W112" s="516"/>
      <c r="X112" s="712"/>
      <c r="Y112" s="552"/>
      <c r="Z112" s="39"/>
      <c r="AA112" s="224"/>
      <c r="AB112" s="224"/>
      <c r="AC112" s="223"/>
      <c r="AD112" s="223"/>
      <c r="AE112" s="239"/>
      <c r="AF112" s="546"/>
      <c r="AG112" s="496"/>
      <c r="AH112" s="549"/>
      <c r="AI112" s="566"/>
    </row>
    <row r="113" spans="1:35" ht="16" customHeight="1">
      <c r="A113" s="535" t="s">
        <v>221</v>
      </c>
      <c r="B113" s="572" t="s">
        <v>455</v>
      </c>
      <c r="C113" s="486" t="s">
        <v>384</v>
      </c>
      <c r="D113" s="575" t="s">
        <v>848</v>
      </c>
      <c r="E113" s="527" t="s">
        <v>3</v>
      </c>
      <c r="F113" s="486" t="s">
        <v>2</v>
      </c>
      <c r="G113" s="486" t="s">
        <v>16</v>
      </c>
      <c r="H113" s="486" t="s">
        <v>9</v>
      </c>
      <c r="I113" s="686" t="s">
        <v>408</v>
      </c>
      <c r="J113" s="467" t="s">
        <v>463</v>
      </c>
      <c r="K113" s="486" t="s">
        <v>61</v>
      </c>
      <c r="L113" s="477" t="s">
        <v>5</v>
      </c>
      <c r="M113" s="477" t="s">
        <v>5</v>
      </c>
      <c r="N113" s="477" t="s">
        <v>5</v>
      </c>
      <c r="O113" s="477" t="s">
        <v>5</v>
      </c>
      <c r="P113" s="467" t="s">
        <v>333</v>
      </c>
      <c r="Q113" s="467" t="s">
        <v>115</v>
      </c>
      <c r="R113" s="477" t="s">
        <v>5</v>
      </c>
      <c r="S113" s="483" t="s">
        <v>5</v>
      </c>
      <c r="T113" s="30" t="s">
        <v>8</v>
      </c>
      <c r="U113" s="245" t="s">
        <v>221</v>
      </c>
      <c r="V113" s="151" t="s">
        <v>7</v>
      </c>
      <c r="W113" s="113" t="s">
        <v>79</v>
      </c>
      <c r="X113" s="487">
        <v>30</v>
      </c>
      <c r="Y113" s="708" t="s">
        <v>5</v>
      </c>
      <c r="Z113" s="710" t="s">
        <v>5</v>
      </c>
      <c r="AA113" s="486" t="s">
        <v>5</v>
      </c>
      <c r="AB113" s="486" t="s">
        <v>5</v>
      </c>
      <c r="AC113" s="71" t="s">
        <v>18</v>
      </c>
      <c r="AD113" s="487">
        <v>40</v>
      </c>
      <c r="AE113" s="702" t="s">
        <v>5</v>
      </c>
      <c r="AF113" s="550">
        <f>AG113+AH113</f>
        <v>93.5</v>
      </c>
      <c r="AG113" s="494">
        <f>X113+X115+X116</f>
        <v>53.5</v>
      </c>
      <c r="AH113" s="494">
        <f>AD113</f>
        <v>40</v>
      </c>
      <c r="AI113" s="564" t="s">
        <v>464</v>
      </c>
    </row>
    <row r="114" spans="1:35" ht="15" customHeight="1">
      <c r="A114" s="536"/>
      <c r="B114" s="573"/>
      <c r="C114" s="530"/>
      <c r="D114" s="576"/>
      <c r="E114" s="528"/>
      <c r="F114" s="530"/>
      <c r="G114" s="530"/>
      <c r="H114" s="530"/>
      <c r="I114" s="687"/>
      <c r="J114" s="468"/>
      <c r="K114" s="530"/>
      <c r="L114" s="478"/>
      <c r="M114" s="478"/>
      <c r="N114" s="478"/>
      <c r="O114" s="478"/>
      <c r="P114" s="468"/>
      <c r="Q114" s="468"/>
      <c r="R114" s="478"/>
      <c r="S114" s="484"/>
      <c r="T114" s="241" t="s">
        <v>8</v>
      </c>
      <c r="U114" s="181" t="s">
        <v>221</v>
      </c>
      <c r="V114" s="181" t="s">
        <v>7</v>
      </c>
      <c r="W114" s="69" t="s">
        <v>6</v>
      </c>
      <c r="X114" s="488"/>
      <c r="Y114" s="709"/>
      <c r="Z114" s="676"/>
      <c r="AA114" s="474"/>
      <c r="AB114" s="474"/>
      <c r="AC114" s="21" t="s">
        <v>6</v>
      </c>
      <c r="AD114" s="488"/>
      <c r="AE114" s="703"/>
      <c r="AF114" s="551"/>
      <c r="AG114" s="548"/>
      <c r="AH114" s="548"/>
      <c r="AI114" s="565"/>
    </row>
    <row r="115" spans="1:35" ht="15" customHeight="1">
      <c r="A115" s="536"/>
      <c r="B115" s="573"/>
      <c r="C115" s="530"/>
      <c r="D115" s="576"/>
      <c r="E115" s="528"/>
      <c r="F115" s="530"/>
      <c r="G115" s="530"/>
      <c r="H115" s="530"/>
      <c r="I115" s="687"/>
      <c r="J115" s="468"/>
      <c r="K115" s="530"/>
      <c r="L115" s="478"/>
      <c r="M115" s="478"/>
      <c r="N115" s="478"/>
      <c r="O115" s="478"/>
      <c r="P115" s="468"/>
      <c r="Q115" s="468"/>
      <c r="R115" s="478"/>
      <c r="S115" s="484"/>
      <c r="T115" s="50" t="s">
        <v>8</v>
      </c>
      <c r="U115" s="238" t="s">
        <v>221</v>
      </c>
      <c r="V115" s="217" t="s">
        <v>7</v>
      </c>
      <c r="W115" s="217" t="s">
        <v>11</v>
      </c>
      <c r="X115" s="207">
        <v>3.5</v>
      </c>
      <c r="Y115" s="32" t="s">
        <v>5</v>
      </c>
      <c r="Z115" s="271"/>
      <c r="AA115" s="224"/>
      <c r="AB115" s="224"/>
      <c r="AC115" s="223"/>
      <c r="AD115" s="223"/>
      <c r="AE115" s="239"/>
      <c r="AF115" s="551"/>
      <c r="AG115" s="548"/>
      <c r="AH115" s="548"/>
      <c r="AI115" s="565"/>
    </row>
    <row r="116" spans="1:35" ht="15" customHeight="1" thickBot="1">
      <c r="A116" s="542"/>
      <c r="B116" s="574"/>
      <c r="C116" s="516"/>
      <c r="D116" s="577"/>
      <c r="E116" s="529"/>
      <c r="F116" s="516"/>
      <c r="G116" s="516"/>
      <c r="H116" s="516"/>
      <c r="I116" s="688"/>
      <c r="J116" s="471"/>
      <c r="K116" s="516"/>
      <c r="L116" s="479"/>
      <c r="M116" s="479"/>
      <c r="N116" s="479"/>
      <c r="O116" s="479"/>
      <c r="P116" s="471"/>
      <c r="Q116" s="471"/>
      <c r="R116" s="479"/>
      <c r="S116" s="485"/>
      <c r="T116" s="199" t="s">
        <v>14</v>
      </c>
      <c r="U116" s="238" t="s">
        <v>61</v>
      </c>
      <c r="V116" s="121" t="s">
        <v>7</v>
      </c>
      <c r="W116" s="121" t="s">
        <v>5</v>
      </c>
      <c r="X116" s="283">
        <v>20</v>
      </c>
      <c r="Y116" s="273" t="s">
        <v>5</v>
      </c>
      <c r="Z116" s="75"/>
      <c r="AA116" s="251"/>
      <c r="AB116" s="251"/>
      <c r="AC116" s="240"/>
      <c r="AD116" s="240"/>
      <c r="AE116" s="250"/>
      <c r="AF116" s="552"/>
      <c r="AG116" s="549"/>
      <c r="AH116" s="549"/>
      <c r="AI116" s="566"/>
    </row>
    <row r="117" spans="1:35" s="5" customFormat="1" ht="15" customHeight="1">
      <c r="A117" s="567" t="s">
        <v>221</v>
      </c>
      <c r="B117" s="527" t="s">
        <v>778</v>
      </c>
      <c r="C117" s="480" t="s">
        <v>465</v>
      </c>
      <c r="D117" s="680" t="s">
        <v>849</v>
      </c>
      <c r="E117" s="527" t="s">
        <v>3</v>
      </c>
      <c r="F117" s="480" t="s">
        <v>12</v>
      </c>
      <c r="G117" s="661" t="s">
        <v>30</v>
      </c>
      <c r="H117" s="480" t="s">
        <v>36</v>
      </c>
      <c r="I117" s="700" t="s">
        <v>466</v>
      </c>
      <c r="J117" s="480" t="s">
        <v>399</v>
      </c>
      <c r="K117" s="480" t="s">
        <v>17</v>
      </c>
      <c r="L117" s="480" t="s">
        <v>333</v>
      </c>
      <c r="M117" s="480" t="s">
        <v>27</v>
      </c>
      <c r="N117" s="486" t="s">
        <v>253</v>
      </c>
      <c r="O117" s="486" t="s">
        <v>36</v>
      </c>
      <c r="P117" s="704" t="s">
        <v>333</v>
      </c>
      <c r="Q117" s="704" t="s">
        <v>115</v>
      </c>
      <c r="R117" s="486" t="s">
        <v>467</v>
      </c>
      <c r="S117" s="690" t="s">
        <v>250</v>
      </c>
      <c r="T117" s="26" t="s">
        <v>8</v>
      </c>
      <c r="U117" s="151" t="s">
        <v>221</v>
      </c>
      <c r="V117" s="151" t="s">
        <v>7</v>
      </c>
      <c r="W117" s="24" t="s">
        <v>79</v>
      </c>
      <c r="X117" s="96">
        <v>26.5</v>
      </c>
      <c r="Y117" s="27" t="s">
        <v>5</v>
      </c>
      <c r="Z117" s="26" t="s">
        <v>115</v>
      </c>
      <c r="AA117" s="193" t="s">
        <v>255</v>
      </c>
      <c r="AB117" s="151" t="s">
        <v>250</v>
      </c>
      <c r="AC117" s="193" t="s">
        <v>6</v>
      </c>
      <c r="AD117" s="290" t="s">
        <v>5</v>
      </c>
      <c r="AE117" s="142" t="s">
        <v>5</v>
      </c>
      <c r="AF117" s="544">
        <f>AG117</f>
        <v>587.29999999999995</v>
      </c>
      <c r="AG117" s="494">
        <f>X117+X118+X120+X119</f>
        <v>587.29999999999995</v>
      </c>
      <c r="AH117" s="547" t="s">
        <v>5</v>
      </c>
      <c r="AI117" s="497" t="s">
        <v>468</v>
      </c>
    </row>
    <row r="118" spans="1:35" s="5" customFormat="1" ht="15" customHeight="1">
      <c r="A118" s="567"/>
      <c r="B118" s="528"/>
      <c r="C118" s="481"/>
      <c r="D118" s="681"/>
      <c r="E118" s="528"/>
      <c r="F118" s="481"/>
      <c r="G118" s="683"/>
      <c r="H118" s="481"/>
      <c r="I118" s="707"/>
      <c r="J118" s="481"/>
      <c r="K118" s="481"/>
      <c r="L118" s="481"/>
      <c r="M118" s="481"/>
      <c r="N118" s="530"/>
      <c r="O118" s="530"/>
      <c r="P118" s="705"/>
      <c r="Q118" s="705"/>
      <c r="R118" s="530"/>
      <c r="S118" s="691"/>
      <c r="T118" s="70" t="s">
        <v>14</v>
      </c>
      <c r="U118" s="181" t="s">
        <v>17</v>
      </c>
      <c r="V118" s="181" t="s">
        <v>7</v>
      </c>
      <c r="W118" s="41" t="s">
        <v>152</v>
      </c>
      <c r="X118" s="207">
        <v>125</v>
      </c>
      <c r="Y118" s="32" t="s">
        <v>5</v>
      </c>
      <c r="Z118" s="63" t="s">
        <v>5</v>
      </c>
      <c r="AA118" s="191" t="s">
        <v>249</v>
      </c>
      <c r="AB118" s="181" t="s">
        <v>36</v>
      </c>
      <c r="AC118" s="191" t="s">
        <v>6</v>
      </c>
      <c r="AD118" s="278" t="s">
        <v>5</v>
      </c>
      <c r="AE118" s="202" t="s">
        <v>5</v>
      </c>
      <c r="AF118" s="545"/>
      <c r="AG118" s="495"/>
      <c r="AH118" s="548"/>
      <c r="AI118" s="498"/>
    </row>
    <row r="119" spans="1:35" s="5" customFormat="1" ht="15" customHeight="1">
      <c r="A119" s="567"/>
      <c r="B119" s="528"/>
      <c r="C119" s="481"/>
      <c r="D119" s="681"/>
      <c r="E119" s="528"/>
      <c r="F119" s="481"/>
      <c r="G119" s="683"/>
      <c r="H119" s="481"/>
      <c r="I119" s="707"/>
      <c r="J119" s="481"/>
      <c r="K119" s="481"/>
      <c r="L119" s="481"/>
      <c r="M119" s="481"/>
      <c r="N119" s="530"/>
      <c r="O119" s="530"/>
      <c r="P119" s="705"/>
      <c r="Q119" s="705"/>
      <c r="R119" s="530"/>
      <c r="S119" s="691"/>
      <c r="T119" s="70" t="s">
        <v>14</v>
      </c>
      <c r="U119" s="256" t="s">
        <v>77</v>
      </c>
      <c r="V119" s="256" t="s">
        <v>7</v>
      </c>
      <c r="W119" s="9" t="s">
        <v>18</v>
      </c>
      <c r="X119" s="287">
        <f>210*1.38</f>
        <v>289.79999999999995</v>
      </c>
      <c r="Y119" s="272" t="s">
        <v>5</v>
      </c>
      <c r="Z119" s="289" t="s">
        <v>27</v>
      </c>
      <c r="AA119" s="191" t="s">
        <v>254</v>
      </c>
      <c r="AB119" s="256" t="s">
        <v>36</v>
      </c>
      <c r="AC119" s="288" t="s">
        <v>5</v>
      </c>
      <c r="AD119" s="286" t="s">
        <v>5</v>
      </c>
      <c r="AE119" s="285" t="s">
        <v>5</v>
      </c>
      <c r="AF119" s="545"/>
      <c r="AG119" s="495"/>
      <c r="AH119" s="548"/>
      <c r="AI119" s="498"/>
    </row>
    <row r="120" spans="1:35" s="5" customFormat="1" ht="15" customHeight="1">
      <c r="A120" s="567"/>
      <c r="B120" s="528"/>
      <c r="C120" s="481"/>
      <c r="D120" s="681"/>
      <c r="E120" s="528"/>
      <c r="F120" s="481"/>
      <c r="G120" s="683"/>
      <c r="H120" s="481"/>
      <c r="I120" s="707"/>
      <c r="J120" s="481"/>
      <c r="K120" s="481"/>
      <c r="L120" s="481"/>
      <c r="M120" s="481"/>
      <c r="N120" s="530"/>
      <c r="O120" s="530"/>
      <c r="P120" s="705"/>
      <c r="Q120" s="705"/>
      <c r="R120" s="530"/>
      <c r="S120" s="691"/>
      <c r="T120" s="70" t="s">
        <v>59</v>
      </c>
      <c r="U120" s="261" t="s">
        <v>247</v>
      </c>
      <c r="V120" s="261" t="s">
        <v>36</v>
      </c>
      <c r="W120" s="9" t="s">
        <v>5</v>
      </c>
      <c r="X120" s="287">
        <v>146</v>
      </c>
      <c r="Y120" s="272" t="s">
        <v>5</v>
      </c>
      <c r="Z120" s="93" t="s">
        <v>27</v>
      </c>
      <c r="AA120" s="181" t="s">
        <v>253</v>
      </c>
      <c r="AB120" s="256" t="s">
        <v>36</v>
      </c>
      <c r="AC120" s="41" t="s">
        <v>18</v>
      </c>
      <c r="AD120" s="286" t="s">
        <v>5</v>
      </c>
      <c r="AE120" s="285" t="s">
        <v>5</v>
      </c>
      <c r="AF120" s="545"/>
      <c r="AG120" s="495"/>
      <c r="AH120" s="548"/>
      <c r="AI120" s="498"/>
    </row>
    <row r="121" spans="1:35" s="5" customFormat="1" ht="16.25" thickBot="1">
      <c r="A121" s="567"/>
      <c r="B121" s="529"/>
      <c r="C121" s="482"/>
      <c r="D121" s="682"/>
      <c r="E121" s="529"/>
      <c r="F121" s="482"/>
      <c r="G121" s="662"/>
      <c r="H121" s="482"/>
      <c r="I121" s="701"/>
      <c r="J121" s="482"/>
      <c r="K121" s="482"/>
      <c r="L121" s="482"/>
      <c r="M121" s="482"/>
      <c r="N121" s="516"/>
      <c r="O121" s="516"/>
      <c r="P121" s="706"/>
      <c r="Q121" s="706"/>
      <c r="R121" s="516"/>
      <c r="S121" s="692"/>
      <c r="T121" s="284" t="s">
        <v>59</v>
      </c>
      <c r="U121" s="172" t="s">
        <v>246</v>
      </c>
      <c r="V121" s="172" t="s">
        <v>36</v>
      </c>
      <c r="W121" s="210" t="s">
        <v>6</v>
      </c>
      <c r="X121" s="283" t="s">
        <v>5</v>
      </c>
      <c r="Y121" s="273" t="s">
        <v>5</v>
      </c>
      <c r="Z121" s="84"/>
      <c r="AA121" s="282"/>
      <c r="AB121" s="117"/>
      <c r="AC121" s="116"/>
      <c r="AD121" s="115"/>
      <c r="AE121" s="114"/>
      <c r="AF121" s="546"/>
      <c r="AG121" s="496"/>
      <c r="AH121" s="549"/>
      <c r="AI121" s="499"/>
    </row>
    <row r="122" spans="1:35" s="5" customFormat="1" ht="15" customHeight="1">
      <c r="A122" s="567"/>
      <c r="B122" s="527" t="s">
        <v>777</v>
      </c>
      <c r="C122" s="480" t="s">
        <v>469</v>
      </c>
      <c r="D122" s="680" t="s">
        <v>850</v>
      </c>
      <c r="E122" s="527" t="s">
        <v>3</v>
      </c>
      <c r="F122" s="480" t="s">
        <v>184</v>
      </c>
      <c r="G122" s="661" t="s">
        <v>30</v>
      </c>
      <c r="H122" s="480" t="s">
        <v>36</v>
      </c>
      <c r="I122" s="700" t="s">
        <v>470</v>
      </c>
      <c r="J122" s="532" t="s">
        <v>399</v>
      </c>
      <c r="K122" s="480" t="s">
        <v>17</v>
      </c>
      <c r="L122" s="532" t="s">
        <v>333</v>
      </c>
      <c r="M122" s="532" t="s">
        <v>27</v>
      </c>
      <c r="N122" s="689" t="s">
        <v>252</v>
      </c>
      <c r="O122" s="689" t="s">
        <v>471</v>
      </c>
      <c r="P122" s="569" t="s">
        <v>333</v>
      </c>
      <c r="Q122" s="569" t="s">
        <v>115</v>
      </c>
      <c r="R122" s="486" t="s">
        <v>5</v>
      </c>
      <c r="S122" s="690" t="s">
        <v>36</v>
      </c>
      <c r="T122" s="70" t="s">
        <v>8</v>
      </c>
      <c r="U122" s="140" t="s">
        <v>221</v>
      </c>
      <c r="V122" s="140" t="s">
        <v>7</v>
      </c>
      <c r="W122" s="139" t="s">
        <v>79</v>
      </c>
      <c r="X122" s="138">
        <v>2.0499999999999998</v>
      </c>
      <c r="Y122" s="76" t="s">
        <v>5</v>
      </c>
      <c r="Z122" s="98" t="s">
        <v>27</v>
      </c>
      <c r="AA122" s="280" t="s">
        <v>252</v>
      </c>
      <c r="AB122" s="280" t="s">
        <v>36</v>
      </c>
      <c r="AC122" s="154" t="s">
        <v>18</v>
      </c>
      <c r="AD122" s="279" t="s">
        <v>5</v>
      </c>
      <c r="AE122" s="152" t="s">
        <v>5</v>
      </c>
      <c r="AF122" s="544">
        <f>AG122</f>
        <v>71.759999999999991</v>
      </c>
      <c r="AG122" s="494">
        <f>X122+X123</f>
        <v>71.759999999999991</v>
      </c>
      <c r="AH122" s="547" t="s">
        <v>5</v>
      </c>
      <c r="AI122" s="698" t="s">
        <v>472</v>
      </c>
    </row>
    <row r="123" spans="1:35" s="5" customFormat="1" ht="16.25" thickBot="1">
      <c r="A123" s="567"/>
      <c r="B123" s="529"/>
      <c r="C123" s="482"/>
      <c r="D123" s="682"/>
      <c r="E123" s="529"/>
      <c r="F123" s="482"/>
      <c r="G123" s="662"/>
      <c r="H123" s="482"/>
      <c r="I123" s="701"/>
      <c r="J123" s="534"/>
      <c r="K123" s="482"/>
      <c r="L123" s="534"/>
      <c r="M123" s="534"/>
      <c r="N123" s="606"/>
      <c r="O123" s="606"/>
      <c r="P123" s="571"/>
      <c r="Q123" s="571"/>
      <c r="R123" s="516"/>
      <c r="S123" s="692"/>
      <c r="T123" s="98" t="s">
        <v>14</v>
      </c>
      <c r="U123" s="256" t="s">
        <v>17</v>
      </c>
      <c r="V123" s="256" t="s">
        <v>7</v>
      </c>
      <c r="W123" s="217" t="s">
        <v>152</v>
      </c>
      <c r="X123" s="207">
        <v>69.709999999999994</v>
      </c>
      <c r="Y123" s="281">
        <v>8.1999999999999993</v>
      </c>
      <c r="Z123" s="75"/>
      <c r="AA123" s="117"/>
      <c r="AB123" s="117"/>
      <c r="AC123" s="116"/>
      <c r="AD123" s="115"/>
      <c r="AE123" s="114"/>
      <c r="AF123" s="546"/>
      <c r="AG123" s="496"/>
      <c r="AH123" s="549"/>
      <c r="AI123" s="699"/>
    </row>
    <row r="124" spans="1:35" s="5" customFormat="1" ht="15" customHeight="1">
      <c r="A124" s="567"/>
      <c r="B124" s="527" t="s">
        <v>776</v>
      </c>
      <c r="C124" s="480" t="s">
        <v>473</v>
      </c>
      <c r="D124" s="680" t="s">
        <v>851</v>
      </c>
      <c r="E124" s="528" t="s">
        <v>3</v>
      </c>
      <c r="F124" s="481" t="s">
        <v>12</v>
      </c>
      <c r="G124" s="661" t="s">
        <v>30</v>
      </c>
      <c r="H124" s="480" t="s">
        <v>36</v>
      </c>
      <c r="I124" s="695" t="s">
        <v>5</v>
      </c>
      <c r="J124" s="532" t="s">
        <v>399</v>
      </c>
      <c r="K124" s="480" t="s">
        <v>17</v>
      </c>
      <c r="L124" s="532" t="s">
        <v>5</v>
      </c>
      <c r="M124" s="532" t="s">
        <v>5</v>
      </c>
      <c r="N124" s="569" t="s">
        <v>5</v>
      </c>
      <c r="O124" s="569" t="s">
        <v>5</v>
      </c>
      <c r="P124" s="569" t="s">
        <v>333</v>
      </c>
      <c r="Q124" s="569" t="s">
        <v>115</v>
      </c>
      <c r="R124" s="486" t="s">
        <v>474</v>
      </c>
      <c r="S124" s="690" t="s">
        <v>250</v>
      </c>
      <c r="T124" s="26" t="s">
        <v>8</v>
      </c>
      <c r="U124" s="151" t="s">
        <v>221</v>
      </c>
      <c r="V124" s="151" t="s">
        <v>7</v>
      </c>
      <c r="W124" s="146" t="s">
        <v>79</v>
      </c>
      <c r="X124" s="263">
        <v>15</v>
      </c>
      <c r="Y124" s="27" t="s">
        <v>5</v>
      </c>
      <c r="Z124" s="274" t="s">
        <v>115</v>
      </c>
      <c r="AA124" s="280" t="s">
        <v>251</v>
      </c>
      <c r="AB124" s="280" t="s">
        <v>250</v>
      </c>
      <c r="AC124" s="237" t="s">
        <v>6</v>
      </c>
      <c r="AD124" s="279">
        <v>115.77</v>
      </c>
      <c r="AE124" s="152" t="s">
        <v>5</v>
      </c>
      <c r="AF124" s="693">
        <f>AG124+AH124</f>
        <v>498</v>
      </c>
      <c r="AG124" s="494">
        <f>SUM(X124:X132)</f>
        <v>336.83</v>
      </c>
      <c r="AH124" s="494">
        <f>AD124+AD125</f>
        <v>161.16999999999999</v>
      </c>
      <c r="AI124" s="497" t="s">
        <v>475</v>
      </c>
    </row>
    <row r="125" spans="1:35" s="5" customFormat="1">
      <c r="A125" s="567"/>
      <c r="B125" s="528"/>
      <c r="C125" s="481"/>
      <c r="D125" s="681"/>
      <c r="E125" s="528"/>
      <c r="F125" s="481"/>
      <c r="G125" s="683"/>
      <c r="H125" s="481"/>
      <c r="I125" s="696"/>
      <c r="J125" s="533"/>
      <c r="K125" s="481"/>
      <c r="L125" s="533"/>
      <c r="M125" s="533"/>
      <c r="N125" s="570"/>
      <c r="O125" s="570"/>
      <c r="P125" s="570"/>
      <c r="Q125" s="570"/>
      <c r="R125" s="530"/>
      <c r="S125" s="691"/>
      <c r="T125" s="694" t="s">
        <v>14</v>
      </c>
      <c r="U125" s="473" t="s">
        <v>17</v>
      </c>
      <c r="V125" s="473" t="s">
        <v>7</v>
      </c>
      <c r="W125" s="217" t="s">
        <v>152</v>
      </c>
      <c r="X125" s="179">
        <v>75</v>
      </c>
      <c r="Y125" s="32" t="s">
        <v>5</v>
      </c>
      <c r="Z125" s="63" t="s">
        <v>5</v>
      </c>
      <c r="AA125" s="191" t="s">
        <v>249</v>
      </c>
      <c r="AB125" s="191" t="s">
        <v>36</v>
      </c>
      <c r="AC125" s="47" t="s">
        <v>6</v>
      </c>
      <c r="AD125" s="278">
        <v>45.4</v>
      </c>
      <c r="AE125" s="202" t="s">
        <v>5</v>
      </c>
      <c r="AF125" s="551"/>
      <c r="AG125" s="548"/>
      <c r="AH125" s="548"/>
      <c r="AI125" s="498"/>
    </row>
    <row r="126" spans="1:35" s="5" customFormat="1">
      <c r="A126" s="567"/>
      <c r="B126" s="528"/>
      <c r="C126" s="481"/>
      <c r="D126" s="681"/>
      <c r="E126" s="528"/>
      <c r="F126" s="481"/>
      <c r="G126" s="683"/>
      <c r="H126" s="481"/>
      <c r="I126" s="696"/>
      <c r="J126" s="533"/>
      <c r="K126" s="481"/>
      <c r="L126" s="533"/>
      <c r="M126" s="533"/>
      <c r="N126" s="570"/>
      <c r="O126" s="570"/>
      <c r="P126" s="570"/>
      <c r="Q126" s="570"/>
      <c r="R126" s="530"/>
      <c r="S126" s="691"/>
      <c r="T126" s="676"/>
      <c r="U126" s="474"/>
      <c r="V126" s="474"/>
      <c r="W126" s="139" t="s">
        <v>152</v>
      </c>
      <c r="X126" s="138">
        <v>15</v>
      </c>
      <c r="Y126" s="76" t="s">
        <v>5</v>
      </c>
      <c r="Z126" s="105"/>
      <c r="AA126" s="177"/>
      <c r="AB126" s="177"/>
      <c r="AC126" s="37"/>
      <c r="AD126" s="176"/>
      <c r="AE126" s="175"/>
      <c r="AF126" s="551"/>
      <c r="AG126" s="548"/>
      <c r="AH126" s="548"/>
      <c r="AI126" s="498"/>
    </row>
    <row r="127" spans="1:35" s="5" customFormat="1">
      <c r="A127" s="567"/>
      <c r="B127" s="528"/>
      <c r="C127" s="481"/>
      <c r="D127" s="681"/>
      <c r="E127" s="528"/>
      <c r="F127" s="481"/>
      <c r="G127" s="683"/>
      <c r="H127" s="481"/>
      <c r="I127" s="696"/>
      <c r="J127" s="533"/>
      <c r="K127" s="481"/>
      <c r="L127" s="533"/>
      <c r="M127" s="533"/>
      <c r="N127" s="570"/>
      <c r="O127" s="570"/>
      <c r="P127" s="570"/>
      <c r="Q127" s="570"/>
      <c r="R127" s="530"/>
      <c r="S127" s="691"/>
      <c r="T127" s="70" t="s">
        <v>21</v>
      </c>
      <c r="U127" s="277" t="s">
        <v>248</v>
      </c>
      <c r="V127" s="215" t="s">
        <v>57</v>
      </c>
      <c r="W127" s="130" t="s">
        <v>18</v>
      </c>
      <c r="X127" s="129">
        <v>97</v>
      </c>
      <c r="Y127" s="18" t="s">
        <v>5</v>
      </c>
      <c r="Z127" s="17"/>
      <c r="AA127" s="177"/>
      <c r="AB127" s="177"/>
      <c r="AC127" s="37"/>
      <c r="AD127" s="176"/>
      <c r="AE127" s="175"/>
      <c r="AF127" s="551"/>
      <c r="AG127" s="548"/>
      <c r="AH127" s="548"/>
      <c r="AI127" s="498"/>
    </row>
    <row r="128" spans="1:35" s="5" customFormat="1">
      <c r="A128" s="567"/>
      <c r="B128" s="528"/>
      <c r="C128" s="481"/>
      <c r="D128" s="681"/>
      <c r="E128" s="528"/>
      <c r="F128" s="481"/>
      <c r="G128" s="683"/>
      <c r="H128" s="481"/>
      <c r="I128" s="696"/>
      <c r="J128" s="533"/>
      <c r="K128" s="481"/>
      <c r="L128" s="533"/>
      <c r="M128" s="533"/>
      <c r="N128" s="570"/>
      <c r="O128" s="570"/>
      <c r="P128" s="570"/>
      <c r="Q128" s="570"/>
      <c r="R128" s="530"/>
      <c r="S128" s="691"/>
      <c r="T128" s="70" t="s">
        <v>14</v>
      </c>
      <c r="U128" s="277" t="s">
        <v>77</v>
      </c>
      <c r="V128" s="277" t="s">
        <v>7</v>
      </c>
      <c r="W128" s="217" t="s">
        <v>18</v>
      </c>
      <c r="X128" s="179">
        <f>50*1.38</f>
        <v>69</v>
      </c>
      <c r="Y128" s="32" t="s">
        <v>5</v>
      </c>
      <c r="Z128" s="39"/>
      <c r="AA128" s="177"/>
      <c r="AB128" s="177"/>
      <c r="AC128" s="37"/>
      <c r="AD128" s="176"/>
      <c r="AE128" s="175"/>
      <c r="AF128" s="551"/>
      <c r="AG128" s="548"/>
      <c r="AH128" s="548"/>
      <c r="AI128" s="498"/>
    </row>
    <row r="129" spans="1:35" s="5" customFormat="1">
      <c r="A129" s="567"/>
      <c r="B129" s="528"/>
      <c r="C129" s="481"/>
      <c r="D129" s="681"/>
      <c r="E129" s="528"/>
      <c r="F129" s="481"/>
      <c r="G129" s="683"/>
      <c r="H129" s="481"/>
      <c r="I129" s="696"/>
      <c r="J129" s="533"/>
      <c r="K129" s="481"/>
      <c r="L129" s="533"/>
      <c r="M129" s="533"/>
      <c r="N129" s="570"/>
      <c r="O129" s="570"/>
      <c r="P129" s="570"/>
      <c r="Q129" s="570"/>
      <c r="R129" s="530"/>
      <c r="S129" s="691"/>
      <c r="T129" s="276" t="s">
        <v>21</v>
      </c>
      <c r="U129" s="277" t="s">
        <v>68</v>
      </c>
      <c r="V129" s="256" t="s">
        <v>67</v>
      </c>
      <c r="W129" s="10" t="s">
        <v>5</v>
      </c>
      <c r="X129" s="275" t="s">
        <v>5</v>
      </c>
      <c r="Y129" s="272" t="s">
        <v>5</v>
      </c>
      <c r="Z129" s="174"/>
      <c r="AA129" s="177"/>
      <c r="AB129" s="177"/>
      <c r="AC129" s="37"/>
      <c r="AD129" s="176"/>
      <c r="AE129" s="175"/>
      <c r="AF129" s="551"/>
      <c r="AG129" s="548"/>
      <c r="AH129" s="548"/>
      <c r="AI129" s="498"/>
    </row>
    <row r="130" spans="1:35" s="5" customFormat="1">
      <c r="A130" s="567"/>
      <c r="B130" s="528"/>
      <c r="C130" s="481"/>
      <c r="D130" s="681"/>
      <c r="E130" s="528"/>
      <c r="F130" s="481"/>
      <c r="G130" s="683"/>
      <c r="H130" s="481"/>
      <c r="I130" s="696"/>
      <c r="J130" s="533"/>
      <c r="K130" s="481"/>
      <c r="L130" s="533"/>
      <c r="M130" s="533"/>
      <c r="N130" s="570"/>
      <c r="O130" s="570"/>
      <c r="P130" s="570"/>
      <c r="Q130" s="570"/>
      <c r="R130" s="530"/>
      <c r="S130" s="691"/>
      <c r="T130" s="276" t="s">
        <v>21</v>
      </c>
      <c r="U130" s="277" t="s">
        <v>51</v>
      </c>
      <c r="V130" s="181" t="s">
        <v>50</v>
      </c>
      <c r="W130" s="10" t="s">
        <v>5</v>
      </c>
      <c r="X130" s="275" t="s">
        <v>5</v>
      </c>
      <c r="Y130" s="272" t="s">
        <v>5</v>
      </c>
      <c r="Z130" s="271"/>
      <c r="AA130" s="177"/>
      <c r="AB130" s="177"/>
      <c r="AC130" s="37"/>
      <c r="AD130" s="176"/>
      <c r="AE130" s="175"/>
      <c r="AF130" s="551"/>
      <c r="AG130" s="548"/>
      <c r="AH130" s="548"/>
      <c r="AI130" s="498"/>
    </row>
    <row r="131" spans="1:35" s="5" customFormat="1">
      <c r="A131" s="567"/>
      <c r="B131" s="528"/>
      <c r="C131" s="481"/>
      <c r="D131" s="681"/>
      <c r="E131" s="528"/>
      <c r="F131" s="481"/>
      <c r="G131" s="683"/>
      <c r="H131" s="481"/>
      <c r="I131" s="696"/>
      <c r="J131" s="533"/>
      <c r="K131" s="481"/>
      <c r="L131" s="533"/>
      <c r="M131" s="533"/>
      <c r="N131" s="570"/>
      <c r="O131" s="570"/>
      <c r="P131" s="570"/>
      <c r="Q131" s="570"/>
      <c r="R131" s="530"/>
      <c r="S131" s="691"/>
      <c r="T131" s="276" t="s">
        <v>59</v>
      </c>
      <c r="U131" s="261" t="s">
        <v>247</v>
      </c>
      <c r="V131" s="132" t="s">
        <v>36</v>
      </c>
      <c r="W131" s="10" t="s">
        <v>5</v>
      </c>
      <c r="X131" s="275" t="s">
        <v>5</v>
      </c>
      <c r="Y131" s="272" t="s">
        <v>5</v>
      </c>
      <c r="Z131" s="39"/>
      <c r="AA131" s="177"/>
      <c r="AB131" s="177"/>
      <c r="AC131" s="37"/>
      <c r="AD131" s="176"/>
      <c r="AE131" s="175"/>
      <c r="AF131" s="551"/>
      <c r="AG131" s="548"/>
      <c r="AH131" s="548"/>
      <c r="AI131" s="498"/>
    </row>
    <row r="132" spans="1:35" s="5" customFormat="1" ht="16.25" thickBot="1">
      <c r="A132" s="568"/>
      <c r="B132" s="529"/>
      <c r="C132" s="482"/>
      <c r="D132" s="682"/>
      <c r="E132" s="529"/>
      <c r="F132" s="482"/>
      <c r="G132" s="662"/>
      <c r="H132" s="482"/>
      <c r="I132" s="697"/>
      <c r="J132" s="534"/>
      <c r="K132" s="482"/>
      <c r="L132" s="534"/>
      <c r="M132" s="534"/>
      <c r="N132" s="571"/>
      <c r="O132" s="571"/>
      <c r="P132" s="571"/>
      <c r="Q132" s="571"/>
      <c r="R132" s="516"/>
      <c r="S132" s="692"/>
      <c r="T132" s="274" t="s">
        <v>59</v>
      </c>
      <c r="U132" s="172" t="s">
        <v>246</v>
      </c>
      <c r="V132" s="256" t="s">
        <v>36</v>
      </c>
      <c r="W132" s="210" t="s">
        <v>6</v>
      </c>
      <c r="X132" s="170">
        <v>65.83</v>
      </c>
      <c r="Y132" s="273" t="s">
        <v>5</v>
      </c>
      <c r="Z132" s="84"/>
      <c r="AA132" s="182"/>
      <c r="AB132" s="182"/>
      <c r="AC132" s="73"/>
      <c r="AD132" s="124"/>
      <c r="AE132" s="123"/>
      <c r="AF132" s="552"/>
      <c r="AG132" s="549"/>
      <c r="AH132" s="549"/>
      <c r="AI132" s="499"/>
    </row>
    <row r="133" spans="1:35" ht="16" customHeight="1">
      <c r="A133" s="535" t="s">
        <v>221</v>
      </c>
      <c r="B133" s="661" t="s">
        <v>767</v>
      </c>
      <c r="C133" s="486" t="s">
        <v>476</v>
      </c>
      <c r="D133" s="575" t="s">
        <v>852</v>
      </c>
      <c r="E133" s="527" t="s">
        <v>3</v>
      </c>
      <c r="F133" s="486" t="s">
        <v>2</v>
      </c>
      <c r="G133" s="486" t="s">
        <v>30</v>
      </c>
      <c r="H133" s="486" t="s">
        <v>36</v>
      </c>
      <c r="I133" s="686" t="s">
        <v>477</v>
      </c>
      <c r="J133" s="467" t="s">
        <v>353</v>
      </c>
      <c r="K133" s="486" t="s">
        <v>478</v>
      </c>
      <c r="L133" s="477" t="s">
        <v>5</v>
      </c>
      <c r="M133" s="477" t="s">
        <v>5</v>
      </c>
      <c r="N133" s="477" t="s">
        <v>5</v>
      </c>
      <c r="O133" s="477" t="s">
        <v>5</v>
      </c>
      <c r="P133" s="467" t="s">
        <v>331</v>
      </c>
      <c r="Q133" s="467" t="s">
        <v>74</v>
      </c>
      <c r="R133" s="477" t="s">
        <v>479</v>
      </c>
      <c r="S133" s="483" t="s">
        <v>36</v>
      </c>
      <c r="T133" s="30" t="s">
        <v>8</v>
      </c>
      <c r="U133" s="245" t="s">
        <v>221</v>
      </c>
      <c r="V133" s="151" t="s">
        <v>7</v>
      </c>
      <c r="W133" s="113" t="s">
        <v>5</v>
      </c>
      <c r="X133" s="244">
        <v>350</v>
      </c>
      <c r="Y133" s="11" t="s">
        <v>5</v>
      </c>
      <c r="Z133" s="243" t="s">
        <v>5</v>
      </c>
      <c r="AA133" s="151" t="s">
        <v>5</v>
      </c>
      <c r="AB133" s="151" t="s">
        <v>5</v>
      </c>
      <c r="AC133" s="71" t="s">
        <v>5</v>
      </c>
      <c r="AD133" s="71" t="s">
        <v>5</v>
      </c>
      <c r="AE133" s="22" t="s">
        <v>5</v>
      </c>
      <c r="AF133" s="544">
        <f>AG133</f>
        <v>1706.5</v>
      </c>
      <c r="AG133" s="494">
        <f>SUM(X133:X137)</f>
        <v>1706.5</v>
      </c>
      <c r="AH133" s="547" t="str">
        <f>AE133</f>
        <v>N/A</v>
      </c>
      <c r="AI133" s="564" t="s">
        <v>480</v>
      </c>
    </row>
    <row r="134" spans="1:35" ht="15" customHeight="1">
      <c r="A134" s="536"/>
      <c r="B134" s="683"/>
      <c r="C134" s="530"/>
      <c r="D134" s="576"/>
      <c r="E134" s="528"/>
      <c r="F134" s="530"/>
      <c r="G134" s="530"/>
      <c r="H134" s="530"/>
      <c r="I134" s="687"/>
      <c r="J134" s="468"/>
      <c r="K134" s="530"/>
      <c r="L134" s="478"/>
      <c r="M134" s="478"/>
      <c r="N134" s="478"/>
      <c r="O134" s="478"/>
      <c r="P134" s="468"/>
      <c r="Q134" s="468"/>
      <c r="R134" s="478"/>
      <c r="S134" s="484"/>
      <c r="T134" s="241" t="s">
        <v>14</v>
      </c>
      <c r="U134" s="181" t="s">
        <v>5</v>
      </c>
      <c r="V134" s="181" t="s">
        <v>7</v>
      </c>
      <c r="W134" s="69" t="s">
        <v>5</v>
      </c>
      <c r="X134" s="91">
        <v>900</v>
      </c>
      <c r="Y134" s="32" t="s">
        <v>5</v>
      </c>
      <c r="Z134" s="39"/>
      <c r="AA134" s="224"/>
      <c r="AB134" s="224"/>
      <c r="AC134" s="223"/>
      <c r="AD134" s="223"/>
      <c r="AE134" s="239"/>
      <c r="AF134" s="545"/>
      <c r="AG134" s="495"/>
      <c r="AH134" s="548"/>
      <c r="AI134" s="565"/>
    </row>
    <row r="135" spans="1:35" ht="15" customHeight="1">
      <c r="A135" s="536"/>
      <c r="B135" s="683"/>
      <c r="C135" s="530"/>
      <c r="D135" s="576"/>
      <c r="E135" s="528"/>
      <c r="F135" s="530"/>
      <c r="G135" s="530"/>
      <c r="H135" s="530"/>
      <c r="I135" s="687"/>
      <c r="J135" s="468"/>
      <c r="K135" s="530"/>
      <c r="L135" s="478"/>
      <c r="M135" s="478"/>
      <c r="N135" s="478"/>
      <c r="O135" s="478"/>
      <c r="P135" s="468"/>
      <c r="Q135" s="468"/>
      <c r="R135" s="478"/>
      <c r="S135" s="484"/>
      <c r="T135" s="50" t="s">
        <v>21</v>
      </c>
      <c r="U135" s="140" t="s">
        <v>5</v>
      </c>
      <c r="V135" s="140" t="s">
        <v>5</v>
      </c>
      <c r="W135" s="78" t="s">
        <v>5</v>
      </c>
      <c r="X135" s="111">
        <v>335</v>
      </c>
      <c r="Y135" s="272" t="s">
        <v>5</v>
      </c>
      <c r="Z135" s="271"/>
      <c r="AA135" s="224"/>
      <c r="AB135" s="224"/>
      <c r="AC135" s="223"/>
      <c r="AD135" s="223"/>
      <c r="AE135" s="239"/>
      <c r="AF135" s="545"/>
      <c r="AG135" s="495"/>
      <c r="AH135" s="548"/>
      <c r="AI135" s="565"/>
    </row>
    <row r="136" spans="1:35" ht="15" customHeight="1">
      <c r="A136" s="536"/>
      <c r="B136" s="683"/>
      <c r="C136" s="530"/>
      <c r="D136" s="576"/>
      <c r="E136" s="528"/>
      <c r="F136" s="530"/>
      <c r="G136" s="530"/>
      <c r="H136" s="530"/>
      <c r="I136" s="687"/>
      <c r="J136" s="468"/>
      <c r="K136" s="530"/>
      <c r="L136" s="478"/>
      <c r="M136" s="478"/>
      <c r="N136" s="478"/>
      <c r="O136" s="478"/>
      <c r="P136" s="468"/>
      <c r="Q136" s="468"/>
      <c r="R136" s="478"/>
      <c r="S136" s="484"/>
      <c r="T136" s="50" t="s">
        <v>5</v>
      </c>
      <c r="U136" s="140" t="s">
        <v>5</v>
      </c>
      <c r="V136" s="140" t="s">
        <v>5</v>
      </c>
      <c r="W136" s="78" t="s">
        <v>5</v>
      </c>
      <c r="X136" s="111">
        <v>75</v>
      </c>
      <c r="Y136" s="272" t="s">
        <v>5</v>
      </c>
      <c r="Z136" s="271"/>
      <c r="AA136" s="224"/>
      <c r="AB136" s="224"/>
      <c r="AC136" s="223"/>
      <c r="AD136" s="223"/>
      <c r="AE136" s="239"/>
      <c r="AF136" s="545"/>
      <c r="AG136" s="495"/>
      <c r="AH136" s="548"/>
      <c r="AI136" s="565"/>
    </row>
    <row r="137" spans="1:35" ht="15" customHeight="1" thickBot="1">
      <c r="A137" s="542"/>
      <c r="B137" s="662"/>
      <c r="C137" s="516"/>
      <c r="D137" s="577"/>
      <c r="E137" s="529"/>
      <c r="F137" s="516"/>
      <c r="G137" s="516"/>
      <c r="H137" s="516"/>
      <c r="I137" s="688"/>
      <c r="J137" s="471"/>
      <c r="K137" s="516"/>
      <c r="L137" s="479"/>
      <c r="M137" s="479"/>
      <c r="N137" s="479"/>
      <c r="O137" s="479"/>
      <c r="P137" s="471"/>
      <c r="Q137" s="471"/>
      <c r="R137" s="479"/>
      <c r="S137" s="485"/>
      <c r="T137" s="199" t="s">
        <v>90</v>
      </c>
      <c r="U137" s="238" t="s">
        <v>5</v>
      </c>
      <c r="V137" s="238" t="s">
        <v>36</v>
      </c>
      <c r="W137" s="139" t="s">
        <v>5</v>
      </c>
      <c r="X137" s="95">
        <v>46.5</v>
      </c>
      <c r="Y137" s="270" t="s">
        <v>5</v>
      </c>
      <c r="Z137" s="75"/>
      <c r="AA137" s="251"/>
      <c r="AB137" s="251"/>
      <c r="AC137" s="240"/>
      <c r="AD137" s="240"/>
      <c r="AE137" s="250"/>
      <c r="AF137" s="546"/>
      <c r="AG137" s="496"/>
      <c r="AH137" s="549"/>
      <c r="AI137" s="566"/>
    </row>
    <row r="138" spans="1:35" ht="15" customHeight="1">
      <c r="A138" s="567" t="s">
        <v>221</v>
      </c>
      <c r="B138" s="527" t="s">
        <v>774</v>
      </c>
      <c r="C138" s="480" t="s">
        <v>481</v>
      </c>
      <c r="D138" s="680" t="s">
        <v>853</v>
      </c>
      <c r="E138" s="527" t="s">
        <v>3</v>
      </c>
      <c r="F138" s="480" t="s">
        <v>12</v>
      </c>
      <c r="G138" s="480" t="s">
        <v>16</v>
      </c>
      <c r="H138" s="480" t="s">
        <v>244</v>
      </c>
      <c r="I138" s="667" t="s">
        <v>5</v>
      </c>
      <c r="J138" s="527" t="s">
        <v>399</v>
      </c>
      <c r="K138" s="480" t="s">
        <v>61</v>
      </c>
      <c r="L138" s="527" t="s">
        <v>5</v>
      </c>
      <c r="M138" s="527" t="s">
        <v>5</v>
      </c>
      <c r="N138" s="486" t="s">
        <v>5</v>
      </c>
      <c r="O138" s="486" t="s">
        <v>5</v>
      </c>
      <c r="P138" s="689" t="s">
        <v>333</v>
      </c>
      <c r="Q138" s="689" t="s">
        <v>115</v>
      </c>
      <c r="R138" s="527" t="s">
        <v>245</v>
      </c>
      <c r="S138" s="665" t="s">
        <v>244</v>
      </c>
      <c r="T138" s="26" t="s">
        <v>8</v>
      </c>
      <c r="U138" s="151" t="s">
        <v>221</v>
      </c>
      <c r="V138" s="151" t="s">
        <v>7</v>
      </c>
      <c r="W138" s="24" t="s">
        <v>79</v>
      </c>
      <c r="X138" s="96">
        <v>15</v>
      </c>
      <c r="Y138" s="137" t="s">
        <v>5</v>
      </c>
      <c r="Z138" s="156" t="s">
        <v>115</v>
      </c>
      <c r="AA138" s="249" t="s">
        <v>245</v>
      </c>
      <c r="AB138" s="249" t="s">
        <v>5</v>
      </c>
      <c r="AC138" s="146" t="s">
        <v>5</v>
      </c>
      <c r="AD138" s="265" t="s">
        <v>5</v>
      </c>
      <c r="AE138" s="142" t="s">
        <v>5</v>
      </c>
      <c r="AF138" s="544">
        <f>AG138</f>
        <v>40.200000000000003</v>
      </c>
      <c r="AG138" s="494">
        <f>X138+X139</f>
        <v>40.200000000000003</v>
      </c>
      <c r="AH138" s="494" t="str">
        <f>AD138</f>
        <v>N/A</v>
      </c>
      <c r="AI138" s="497" t="s">
        <v>482</v>
      </c>
    </row>
    <row r="139" spans="1:35" ht="15" customHeight="1" thickBot="1">
      <c r="A139" s="568"/>
      <c r="B139" s="529"/>
      <c r="C139" s="482"/>
      <c r="D139" s="682"/>
      <c r="E139" s="529"/>
      <c r="F139" s="482"/>
      <c r="G139" s="482"/>
      <c r="H139" s="482"/>
      <c r="I139" s="668"/>
      <c r="J139" s="529"/>
      <c r="K139" s="482"/>
      <c r="L139" s="529"/>
      <c r="M139" s="529"/>
      <c r="N139" s="516"/>
      <c r="O139" s="516"/>
      <c r="P139" s="606"/>
      <c r="Q139" s="606"/>
      <c r="R139" s="529"/>
      <c r="S139" s="666"/>
      <c r="T139" s="247" t="s">
        <v>14</v>
      </c>
      <c r="U139" s="269" t="s">
        <v>61</v>
      </c>
      <c r="V139" s="268" t="s">
        <v>7</v>
      </c>
      <c r="W139" s="267" t="s">
        <v>18</v>
      </c>
      <c r="X139" s="266">
        <v>25.2</v>
      </c>
      <c r="Y139" s="119" t="s">
        <v>5</v>
      </c>
      <c r="Z139" s="118"/>
      <c r="AA139" s="117"/>
      <c r="AB139" s="117"/>
      <c r="AC139" s="116"/>
      <c r="AD139" s="115"/>
      <c r="AE139" s="264"/>
      <c r="AF139" s="546"/>
      <c r="AG139" s="496"/>
      <c r="AH139" s="496"/>
      <c r="AI139" s="499"/>
    </row>
    <row r="140" spans="1:35" ht="15" customHeight="1">
      <c r="A140" s="567" t="s">
        <v>221</v>
      </c>
      <c r="B140" s="527" t="s">
        <v>775</v>
      </c>
      <c r="C140" s="480" t="s">
        <v>483</v>
      </c>
      <c r="D140" s="680" t="s">
        <v>854</v>
      </c>
      <c r="E140" s="527" t="s">
        <v>3</v>
      </c>
      <c r="F140" s="480" t="s">
        <v>184</v>
      </c>
      <c r="G140" s="480" t="s">
        <v>16</v>
      </c>
      <c r="H140" s="480" t="s">
        <v>244</v>
      </c>
      <c r="I140" s="667" t="s">
        <v>484</v>
      </c>
      <c r="J140" s="527" t="s">
        <v>399</v>
      </c>
      <c r="K140" s="480" t="s">
        <v>17</v>
      </c>
      <c r="L140" s="527" t="s">
        <v>333</v>
      </c>
      <c r="M140" s="527" t="s">
        <v>27</v>
      </c>
      <c r="N140" s="486" t="s">
        <v>243</v>
      </c>
      <c r="O140" s="486" t="s">
        <v>244</v>
      </c>
      <c r="P140" s="486" t="s">
        <v>333</v>
      </c>
      <c r="Q140" s="486" t="s">
        <v>115</v>
      </c>
      <c r="R140" s="527" t="s">
        <v>5</v>
      </c>
      <c r="S140" s="665" t="s">
        <v>5</v>
      </c>
      <c r="T140" s="26" t="s">
        <v>8</v>
      </c>
      <c r="U140" s="151" t="s">
        <v>221</v>
      </c>
      <c r="V140" s="151" t="s">
        <v>7</v>
      </c>
      <c r="W140" s="24" t="s">
        <v>5</v>
      </c>
      <c r="X140" s="263" t="s">
        <v>5</v>
      </c>
      <c r="Y140" s="145" t="s">
        <v>5</v>
      </c>
      <c r="Z140" s="150" t="s">
        <v>27</v>
      </c>
      <c r="AA140" s="249" t="s">
        <v>243</v>
      </c>
      <c r="AB140" s="249" t="s">
        <v>5</v>
      </c>
      <c r="AC140" s="146" t="s">
        <v>5</v>
      </c>
      <c r="AD140" s="265" t="s">
        <v>5</v>
      </c>
      <c r="AE140" s="142">
        <v>0</v>
      </c>
      <c r="AF140" s="544">
        <f>AG140</f>
        <v>36.81</v>
      </c>
      <c r="AG140" s="494">
        <f>Y141</f>
        <v>36.81</v>
      </c>
      <c r="AH140" s="547" t="s">
        <v>5</v>
      </c>
      <c r="AI140" s="497" t="s">
        <v>485</v>
      </c>
    </row>
    <row r="141" spans="1:35" ht="16.25" thickBot="1">
      <c r="A141" s="568"/>
      <c r="B141" s="529"/>
      <c r="C141" s="482"/>
      <c r="D141" s="682"/>
      <c r="E141" s="529"/>
      <c r="F141" s="482"/>
      <c r="G141" s="482"/>
      <c r="H141" s="482"/>
      <c r="I141" s="668"/>
      <c r="J141" s="529"/>
      <c r="K141" s="482"/>
      <c r="L141" s="529"/>
      <c r="M141" s="529"/>
      <c r="N141" s="516"/>
      <c r="O141" s="516"/>
      <c r="P141" s="516"/>
      <c r="Q141" s="516"/>
      <c r="R141" s="529"/>
      <c r="S141" s="666"/>
      <c r="T141" s="247" t="s">
        <v>14</v>
      </c>
      <c r="U141" s="172" t="s">
        <v>17</v>
      </c>
      <c r="V141" s="172" t="s">
        <v>7</v>
      </c>
      <c r="W141" s="210" t="s">
        <v>45</v>
      </c>
      <c r="X141" s="170" t="s">
        <v>5</v>
      </c>
      <c r="Y141" s="119">
        <v>36.81</v>
      </c>
      <c r="Z141" s="118"/>
      <c r="AA141" s="117"/>
      <c r="AB141" s="117"/>
      <c r="AC141" s="116"/>
      <c r="AD141" s="115"/>
      <c r="AE141" s="264"/>
      <c r="AF141" s="546"/>
      <c r="AG141" s="496"/>
      <c r="AH141" s="549"/>
      <c r="AI141" s="499"/>
    </row>
    <row r="142" spans="1:35" ht="15" customHeight="1">
      <c r="A142" s="585" t="s">
        <v>221</v>
      </c>
      <c r="B142" s="480" t="s">
        <v>768</v>
      </c>
      <c r="C142" s="480" t="s">
        <v>487</v>
      </c>
      <c r="D142" s="680" t="s">
        <v>855</v>
      </c>
      <c r="E142" s="527" t="s">
        <v>3</v>
      </c>
      <c r="F142" s="480" t="s">
        <v>108</v>
      </c>
      <c r="G142" s="661" t="s">
        <v>107</v>
      </c>
      <c r="H142" s="480" t="s">
        <v>209</v>
      </c>
      <c r="I142" s="677" t="s">
        <v>488</v>
      </c>
      <c r="J142" s="527" t="s">
        <v>399</v>
      </c>
      <c r="K142" s="480" t="s">
        <v>17</v>
      </c>
      <c r="L142" s="527" t="s">
        <v>333</v>
      </c>
      <c r="M142" s="527" t="s">
        <v>27</v>
      </c>
      <c r="N142" s="486" t="s">
        <v>489</v>
      </c>
      <c r="O142" s="486" t="s">
        <v>209</v>
      </c>
      <c r="P142" s="486" t="s">
        <v>333</v>
      </c>
      <c r="Q142" s="486" t="s">
        <v>115</v>
      </c>
      <c r="R142" s="527" t="s">
        <v>5</v>
      </c>
      <c r="S142" s="665" t="s">
        <v>5</v>
      </c>
      <c r="T142" s="26" t="s">
        <v>8</v>
      </c>
      <c r="U142" s="151" t="s">
        <v>221</v>
      </c>
      <c r="V142" s="151" t="s">
        <v>7</v>
      </c>
      <c r="W142" s="24" t="s">
        <v>79</v>
      </c>
      <c r="X142" s="263">
        <v>21.7</v>
      </c>
      <c r="Y142" s="145" t="s">
        <v>5</v>
      </c>
      <c r="Z142" s="150" t="s">
        <v>27</v>
      </c>
      <c r="AA142" s="188" t="s">
        <v>242</v>
      </c>
      <c r="AB142" s="188" t="s">
        <v>5</v>
      </c>
      <c r="AC142" s="24" t="s">
        <v>5</v>
      </c>
      <c r="AD142" s="149" t="s">
        <v>5</v>
      </c>
      <c r="AE142" s="142" t="s">
        <v>5</v>
      </c>
      <c r="AF142" s="544">
        <f>AG142</f>
        <v>61.7</v>
      </c>
      <c r="AG142" s="494">
        <f>X142+X143</f>
        <v>61.7</v>
      </c>
      <c r="AH142" s="547" t="s">
        <v>5</v>
      </c>
      <c r="AI142" s="497" t="s">
        <v>490</v>
      </c>
    </row>
    <row r="143" spans="1:35" ht="16.25" thickBot="1">
      <c r="A143" s="568"/>
      <c r="B143" s="482"/>
      <c r="C143" s="482"/>
      <c r="D143" s="682"/>
      <c r="E143" s="529"/>
      <c r="F143" s="482"/>
      <c r="G143" s="662"/>
      <c r="H143" s="482"/>
      <c r="I143" s="679"/>
      <c r="J143" s="529"/>
      <c r="K143" s="482"/>
      <c r="L143" s="529"/>
      <c r="M143" s="529"/>
      <c r="N143" s="516"/>
      <c r="O143" s="516"/>
      <c r="P143" s="516"/>
      <c r="Q143" s="516"/>
      <c r="R143" s="529"/>
      <c r="S143" s="666"/>
      <c r="T143" s="98" t="s">
        <v>14</v>
      </c>
      <c r="U143" s="256" t="s">
        <v>17</v>
      </c>
      <c r="V143" s="256" t="s">
        <v>7</v>
      </c>
      <c r="W143" s="210" t="s">
        <v>18</v>
      </c>
      <c r="X143" s="262">
        <v>40</v>
      </c>
      <c r="Y143" s="119">
        <v>40</v>
      </c>
      <c r="Z143" s="118"/>
      <c r="AA143" s="117"/>
      <c r="AB143" s="117"/>
      <c r="AC143" s="116"/>
      <c r="AD143" s="115"/>
      <c r="AE143" s="114"/>
      <c r="AF143" s="546"/>
      <c r="AG143" s="496"/>
      <c r="AH143" s="549"/>
      <c r="AI143" s="499"/>
    </row>
    <row r="144" spans="1:35" ht="15" customHeight="1">
      <c r="A144" s="585" t="s">
        <v>221</v>
      </c>
      <c r="B144" s="480" t="s">
        <v>486</v>
      </c>
      <c r="C144" s="480" t="s">
        <v>492</v>
      </c>
      <c r="D144" s="663" t="s">
        <v>856</v>
      </c>
      <c r="E144" s="527" t="s">
        <v>3</v>
      </c>
      <c r="F144" s="480" t="s">
        <v>184</v>
      </c>
      <c r="G144" s="661" t="s">
        <v>107</v>
      </c>
      <c r="H144" s="480" t="s">
        <v>209</v>
      </c>
      <c r="I144" s="667" t="s">
        <v>493</v>
      </c>
      <c r="J144" s="527" t="s">
        <v>452</v>
      </c>
      <c r="K144" s="480" t="s">
        <v>80</v>
      </c>
      <c r="L144" s="527" t="s">
        <v>331</v>
      </c>
      <c r="M144" s="527" t="s">
        <v>59</v>
      </c>
      <c r="N144" s="486" t="s">
        <v>494</v>
      </c>
      <c r="O144" s="486" t="s">
        <v>209</v>
      </c>
      <c r="P144" s="486" t="s">
        <v>333</v>
      </c>
      <c r="Q144" s="486" t="s">
        <v>115</v>
      </c>
      <c r="R144" s="527" t="s">
        <v>5</v>
      </c>
      <c r="S144" s="665" t="s">
        <v>5</v>
      </c>
      <c r="T144" s="26" t="s">
        <v>8</v>
      </c>
      <c r="U144" s="151" t="s">
        <v>221</v>
      </c>
      <c r="V144" s="151" t="s">
        <v>7</v>
      </c>
      <c r="W144" s="24" t="s">
        <v>79</v>
      </c>
      <c r="X144" s="248">
        <v>100</v>
      </c>
      <c r="Y144" s="145" t="s">
        <v>5</v>
      </c>
      <c r="Z144" s="150" t="s">
        <v>5</v>
      </c>
      <c r="AA144" s="188" t="s">
        <v>5</v>
      </c>
      <c r="AB144" s="188" t="s">
        <v>5</v>
      </c>
      <c r="AC144" s="24" t="s">
        <v>6</v>
      </c>
      <c r="AD144" s="149">
        <v>66</v>
      </c>
      <c r="AE144" s="142" t="s">
        <v>5</v>
      </c>
      <c r="AF144" s="544">
        <f>AH144+AG144</f>
        <v>1531</v>
      </c>
      <c r="AG144" s="494">
        <f>X144+X145+X146</f>
        <v>1465</v>
      </c>
      <c r="AH144" s="494">
        <f>AD144</f>
        <v>66</v>
      </c>
      <c r="AI144" s="497" t="s">
        <v>495</v>
      </c>
    </row>
    <row r="145" spans="1:35">
      <c r="A145" s="567"/>
      <c r="B145" s="481"/>
      <c r="C145" s="481"/>
      <c r="D145" s="685"/>
      <c r="E145" s="528"/>
      <c r="F145" s="481"/>
      <c r="G145" s="683"/>
      <c r="H145" s="481"/>
      <c r="I145" s="684"/>
      <c r="J145" s="528"/>
      <c r="K145" s="481"/>
      <c r="L145" s="528"/>
      <c r="M145" s="528"/>
      <c r="N145" s="530"/>
      <c r="O145" s="530"/>
      <c r="P145" s="530"/>
      <c r="Q145" s="530"/>
      <c r="R145" s="528"/>
      <c r="S145" s="674"/>
      <c r="T145" s="201" t="s">
        <v>59</v>
      </c>
      <c r="U145" s="261" t="s">
        <v>241</v>
      </c>
      <c r="V145" s="261" t="s">
        <v>209</v>
      </c>
      <c r="W145" s="44" t="s">
        <v>18</v>
      </c>
      <c r="X145" s="260">
        <v>365</v>
      </c>
      <c r="Y145" s="259">
        <v>0</v>
      </c>
      <c r="Z145" s="127"/>
      <c r="AA145" s="182"/>
      <c r="AB145" s="182"/>
      <c r="AC145" s="102"/>
      <c r="AD145" s="124"/>
      <c r="AE145" s="123"/>
      <c r="AF145" s="545"/>
      <c r="AG145" s="495"/>
      <c r="AH145" s="495"/>
      <c r="AI145" s="498"/>
    </row>
    <row r="146" spans="1:35" ht="16.25" thickBot="1">
      <c r="A146" s="568"/>
      <c r="B146" s="482"/>
      <c r="C146" s="482"/>
      <c r="D146" s="664"/>
      <c r="E146" s="529"/>
      <c r="F146" s="482"/>
      <c r="G146" s="662"/>
      <c r="H146" s="482"/>
      <c r="I146" s="668"/>
      <c r="J146" s="529"/>
      <c r="K146" s="482"/>
      <c r="L146" s="529"/>
      <c r="M146" s="529"/>
      <c r="N146" s="516"/>
      <c r="O146" s="516"/>
      <c r="P146" s="516"/>
      <c r="Q146" s="516"/>
      <c r="R146" s="529"/>
      <c r="S146" s="666"/>
      <c r="T146" s="247" t="s">
        <v>14</v>
      </c>
      <c r="U146" s="172" t="s">
        <v>80</v>
      </c>
      <c r="V146" s="172" t="s">
        <v>7</v>
      </c>
      <c r="W146" s="210" t="s">
        <v>18</v>
      </c>
      <c r="X146" s="246">
        <v>1000</v>
      </c>
      <c r="Y146" s="119">
        <v>836</v>
      </c>
      <c r="Z146" s="118"/>
      <c r="AA146" s="117"/>
      <c r="AB146" s="117"/>
      <c r="AC146" s="102"/>
      <c r="AD146" s="115"/>
      <c r="AE146" s="114"/>
      <c r="AF146" s="546"/>
      <c r="AG146" s="496"/>
      <c r="AH146" s="496"/>
      <c r="AI146" s="499"/>
    </row>
    <row r="147" spans="1:35" s="5" customFormat="1" ht="15" customHeight="1">
      <c r="A147" s="585" t="s">
        <v>221</v>
      </c>
      <c r="B147" s="480" t="s">
        <v>491</v>
      </c>
      <c r="C147" s="480" t="s">
        <v>497</v>
      </c>
      <c r="D147" s="680" t="s">
        <v>857</v>
      </c>
      <c r="E147" s="527" t="s">
        <v>3</v>
      </c>
      <c r="F147" s="480" t="s">
        <v>184</v>
      </c>
      <c r="G147" s="661" t="s">
        <v>107</v>
      </c>
      <c r="H147" s="480" t="s">
        <v>209</v>
      </c>
      <c r="I147" s="677" t="s">
        <v>498</v>
      </c>
      <c r="J147" s="527" t="s">
        <v>452</v>
      </c>
      <c r="K147" s="480" t="s">
        <v>190</v>
      </c>
      <c r="L147" s="527" t="s">
        <v>333</v>
      </c>
      <c r="M147" s="486" t="s">
        <v>27</v>
      </c>
      <c r="N147" s="71" t="s">
        <v>499</v>
      </c>
      <c r="O147" s="486" t="s">
        <v>209</v>
      </c>
      <c r="P147" s="486" t="s">
        <v>333</v>
      </c>
      <c r="Q147" s="486" t="s">
        <v>115</v>
      </c>
      <c r="R147" s="527" t="s">
        <v>5</v>
      </c>
      <c r="S147" s="665" t="s">
        <v>5</v>
      </c>
      <c r="T147" s="675" t="s">
        <v>8</v>
      </c>
      <c r="U147" s="486" t="s">
        <v>221</v>
      </c>
      <c r="V147" s="486" t="s">
        <v>7</v>
      </c>
      <c r="W147" s="24" t="s">
        <v>79</v>
      </c>
      <c r="X147" s="242">
        <v>47</v>
      </c>
      <c r="Y147" s="145" t="s">
        <v>5</v>
      </c>
      <c r="Z147" s="150" t="s">
        <v>5</v>
      </c>
      <c r="AA147" s="188" t="s">
        <v>5</v>
      </c>
      <c r="AB147" s="188" t="s">
        <v>5</v>
      </c>
      <c r="AC147" s="24" t="s">
        <v>5</v>
      </c>
      <c r="AD147" s="149">
        <v>135.5</v>
      </c>
      <c r="AE147" s="142">
        <v>161.6</v>
      </c>
      <c r="AF147" s="582">
        <f>AG147+AH147</f>
        <v>404.1</v>
      </c>
      <c r="AG147" s="494">
        <f>X147+X148+X149+Y150+X151</f>
        <v>268.60000000000002</v>
      </c>
      <c r="AH147" s="494">
        <f>AD147</f>
        <v>135.5</v>
      </c>
      <c r="AI147" s="497" t="s">
        <v>500</v>
      </c>
    </row>
    <row r="148" spans="1:35" s="5" customFormat="1" ht="15" customHeight="1">
      <c r="A148" s="567"/>
      <c r="B148" s="481"/>
      <c r="C148" s="481"/>
      <c r="D148" s="681"/>
      <c r="E148" s="528"/>
      <c r="F148" s="481"/>
      <c r="G148" s="683"/>
      <c r="H148" s="481"/>
      <c r="I148" s="678"/>
      <c r="J148" s="528"/>
      <c r="K148" s="481"/>
      <c r="L148" s="528"/>
      <c r="M148" s="530"/>
      <c r="N148" s="78" t="s">
        <v>501</v>
      </c>
      <c r="O148" s="530"/>
      <c r="P148" s="530"/>
      <c r="Q148" s="530"/>
      <c r="R148" s="528"/>
      <c r="S148" s="674"/>
      <c r="T148" s="676"/>
      <c r="U148" s="474"/>
      <c r="V148" s="474"/>
      <c r="W148" s="154" t="s">
        <v>11</v>
      </c>
      <c r="X148" s="258">
        <v>2.4</v>
      </c>
      <c r="Y148" s="137" t="s">
        <v>5</v>
      </c>
      <c r="Z148" s="127"/>
      <c r="AA148" s="182"/>
      <c r="AB148" s="182"/>
      <c r="AC148" s="73"/>
      <c r="AD148" s="124"/>
      <c r="AE148" s="123"/>
      <c r="AF148" s="672"/>
      <c r="AG148" s="548"/>
      <c r="AH148" s="548"/>
      <c r="AI148" s="498"/>
    </row>
    <row r="149" spans="1:35" s="5" customFormat="1" ht="15" customHeight="1">
      <c r="A149" s="567"/>
      <c r="B149" s="481"/>
      <c r="C149" s="481"/>
      <c r="D149" s="681"/>
      <c r="E149" s="528"/>
      <c r="F149" s="481"/>
      <c r="G149" s="683"/>
      <c r="H149" s="481"/>
      <c r="I149" s="678"/>
      <c r="J149" s="528"/>
      <c r="K149" s="481"/>
      <c r="L149" s="528"/>
      <c r="M149" s="530"/>
      <c r="N149" s="78" t="s">
        <v>502</v>
      </c>
      <c r="O149" s="530"/>
      <c r="P149" s="530"/>
      <c r="Q149" s="530"/>
      <c r="R149" s="528"/>
      <c r="S149" s="674"/>
      <c r="T149" s="70" t="s">
        <v>14</v>
      </c>
      <c r="U149" s="140" t="s">
        <v>118</v>
      </c>
      <c r="V149" s="140" t="s">
        <v>7</v>
      </c>
      <c r="W149" s="154" t="s">
        <v>5</v>
      </c>
      <c r="X149" s="257">
        <v>7.7</v>
      </c>
      <c r="Y149" s="137" t="s">
        <v>5</v>
      </c>
      <c r="Z149" s="178"/>
      <c r="AA149" s="177"/>
      <c r="AB149" s="177"/>
      <c r="AC149" s="37"/>
      <c r="AD149" s="176"/>
      <c r="AE149" s="175"/>
      <c r="AF149" s="672"/>
      <c r="AG149" s="548"/>
      <c r="AH149" s="548"/>
      <c r="AI149" s="498"/>
    </row>
    <row r="150" spans="1:35" s="5" customFormat="1" ht="15" customHeight="1">
      <c r="A150" s="567"/>
      <c r="B150" s="481"/>
      <c r="C150" s="481"/>
      <c r="D150" s="681"/>
      <c r="E150" s="528"/>
      <c r="F150" s="481"/>
      <c r="G150" s="683"/>
      <c r="H150" s="481"/>
      <c r="I150" s="678"/>
      <c r="J150" s="528"/>
      <c r="K150" s="481"/>
      <c r="L150" s="528"/>
      <c r="M150" s="530"/>
      <c r="N150" s="78" t="s">
        <v>503</v>
      </c>
      <c r="O150" s="530"/>
      <c r="P150" s="530"/>
      <c r="Q150" s="530"/>
      <c r="R150" s="528"/>
      <c r="S150" s="674"/>
      <c r="T150" s="70" t="s">
        <v>21</v>
      </c>
      <c r="U150" s="140" t="s">
        <v>240</v>
      </c>
      <c r="V150" s="140" t="s">
        <v>239</v>
      </c>
      <c r="W150" s="154" t="s">
        <v>152</v>
      </c>
      <c r="X150" s="257">
        <v>0</v>
      </c>
      <c r="Y150" s="137">
        <v>20</v>
      </c>
      <c r="Z150" s="127"/>
      <c r="AA150" s="182"/>
      <c r="AB150" s="182"/>
      <c r="AC150" s="73"/>
      <c r="AD150" s="124"/>
      <c r="AE150" s="123"/>
      <c r="AF150" s="672"/>
      <c r="AG150" s="548"/>
      <c r="AH150" s="548"/>
      <c r="AI150" s="498"/>
    </row>
    <row r="151" spans="1:35" s="5" customFormat="1" ht="16.25" thickBot="1">
      <c r="A151" s="568"/>
      <c r="B151" s="482"/>
      <c r="C151" s="482"/>
      <c r="D151" s="682"/>
      <c r="E151" s="528"/>
      <c r="F151" s="482"/>
      <c r="G151" s="662"/>
      <c r="H151" s="482"/>
      <c r="I151" s="679"/>
      <c r="J151" s="529"/>
      <c r="K151" s="482"/>
      <c r="L151" s="529"/>
      <c r="M151" s="516"/>
      <c r="N151" s="78" t="s">
        <v>504</v>
      </c>
      <c r="O151" s="516"/>
      <c r="P151" s="516"/>
      <c r="Q151" s="516"/>
      <c r="R151" s="529"/>
      <c r="S151" s="666"/>
      <c r="T151" s="98" t="s">
        <v>14</v>
      </c>
      <c r="U151" s="256" t="s">
        <v>190</v>
      </c>
      <c r="V151" s="256" t="s">
        <v>7</v>
      </c>
      <c r="W151" s="210" t="s">
        <v>152</v>
      </c>
      <c r="X151" s="246">
        <v>191.5</v>
      </c>
      <c r="Y151" s="119">
        <v>222</v>
      </c>
      <c r="Z151" s="118"/>
      <c r="AA151" s="117"/>
      <c r="AB151" s="117"/>
      <c r="AC151" s="116"/>
      <c r="AD151" s="115"/>
      <c r="AE151" s="114"/>
      <c r="AF151" s="673"/>
      <c r="AG151" s="549"/>
      <c r="AH151" s="549"/>
      <c r="AI151" s="499"/>
    </row>
    <row r="152" spans="1:35" ht="16" customHeight="1">
      <c r="A152" s="535" t="s">
        <v>221</v>
      </c>
      <c r="B152" s="572" t="s">
        <v>496</v>
      </c>
      <c r="C152" s="486" t="s">
        <v>506</v>
      </c>
      <c r="D152" s="575" t="s">
        <v>507</v>
      </c>
      <c r="E152" s="527" t="s">
        <v>3</v>
      </c>
      <c r="F152" s="486" t="s">
        <v>184</v>
      </c>
      <c r="G152" s="486" t="s">
        <v>107</v>
      </c>
      <c r="H152" s="486" t="s">
        <v>209</v>
      </c>
      <c r="I152" s="659" t="s">
        <v>508</v>
      </c>
      <c r="J152" s="467" t="s">
        <v>452</v>
      </c>
      <c r="K152" s="486" t="s">
        <v>190</v>
      </c>
      <c r="L152" s="477" t="s">
        <v>333</v>
      </c>
      <c r="M152" s="477" t="s">
        <v>27</v>
      </c>
      <c r="N152" s="477" t="s">
        <v>5</v>
      </c>
      <c r="O152" s="467" t="s">
        <v>209</v>
      </c>
      <c r="P152" s="467" t="s">
        <v>5</v>
      </c>
      <c r="Q152" s="467" t="s">
        <v>115</v>
      </c>
      <c r="R152" s="477" t="s">
        <v>5</v>
      </c>
      <c r="S152" s="483" t="s">
        <v>5</v>
      </c>
      <c r="T152" s="30" t="s">
        <v>8</v>
      </c>
      <c r="U152" s="245" t="s">
        <v>221</v>
      </c>
      <c r="V152" s="151" t="s">
        <v>7</v>
      </c>
      <c r="W152" s="113" t="s">
        <v>5</v>
      </c>
      <c r="X152" s="244">
        <v>39</v>
      </c>
      <c r="Y152" s="11" t="s">
        <v>5</v>
      </c>
      <c r="Z152" s="243" t="s">
        <v>5</v>
      </c>
      <c r="AA152" s="151" t="s">
        <v>5</v>
      </c>
      <c r="AB152" s="151" t="s">
        <v>5</v>
      </c>
      <c r="AC152" s="71" t="s">
        <v>5</v>
      </c>
      <c r="AD152" s="71" t="s">
        <v>5</v>
      </c>
      <c r="AE152" s="22" t="s">
        <v>5</v>
      </c>
      <c r="AF152" s="544">
        <f>AG152</f>
        <v>319</v>
      </c>
      <c r="AG152" s="494">
        <f>X152+X153</f>
        <v>319</v>
      </c>
      <c r="AH152" s="547" t="str">
        <f>AE152</f>
        <v>N/A</v>
      </c>
      <c r="AI152" s="564" t="s">
        <v>509</v>
      </c>
    </row>
    <row r="153" spans="1:35" ht="15" customHeight="1" thickBot="1">
      <c r="A153" s="542"/>
      <c r="B153" s="574"/>
      <c r="C153" s="516"/>
      <c r="D153" s="577"/>
      <c r="E153" s="529"/>
      <c r="F153" s="516"/>
      <c r="G153" s="516"/>
      <c r="H153" s="516"/>
      <c r="I153" s="660"/>
      <c r="J153" s="471"/>
      <c r="K153" s="516"/>
      <c r="L153" s="479"/>
      <c r="M153" s="479"/>
      <c r="N153" s="479"/>
      <c r="O153" s="471"/>
      <c r="P153" s="471"/>
      <c r="Q153" s="471"/>
      <c r="R153" s="479"/>
      <c r="S153" s="485"/>
      <c r="T153" s="241" t="s">
        <v>14</v>
      </c>
      <c r="U153" s="181" t="s">
        <v>190</v>
      </c>
      <c r="V153" s="181" t="s">
        <v>7</v>
      </c>
      <c r="W153" s="69" t="s">
        <v>18</v>
      </c>
      <c r="X153" s="91">
        <v>280</v>
      </c>
      <c r="Y153" s="32" t="s">
        <v>5</v>
      </c>
      <c r="Z153" s="39"/>
      <c r="AA153" s="224"/>
      <c r="AB153" s="224"/>
      <c r="AC153" s="223"/>
      <c r="AD153" s="223"/>
      <c r="AE153" s="255"/>
      <c r="AF153" s="546"/>
      <c r="AG153" s="496"/>
      <c r="AH153" s="549"/>
      <c r="AI153" s="566"/>
    </row>
    <row r="154" spans="1:35" ht="16" customHeight="1">
      <c r="A154" s="535" t="s">
        <v>221</v>
      </c>
      <c r="B154" s="572" t="s">
        <v>505</v>
      </c>
      <c r="C154" s="486" t="s">
        <v>511</v>
      </c>
      <c r="D154" s="486" t="s">
        <v>864</v>
      </c>
      <c r="E154" s="527" t="s">
        <v>3</v>
      </c>
      <c r="F154" s="486" t="s">
        <v>2</v>
      </c>
      <c r="G154" s="486" t="s">
        <v>107</v>
      </c>
      <c r="H154" s="486" t="s">
        <v>229</v>
      </c>
      <c r="I154" s="659" t="s">
        <v>451</v>
      </c>
      <c r="J154" s="467" t="s">
        <v>452</v>
      </c>
      <c r="K154" s="486" t="s">
        <v>190</v>
      </c>
      <c r="L154" s="477" t="s">
        <v>5</v>
      </c>
      <c r="M154" s="477" t="s">
        <v>5</v>
      </c>
      <c r="N154" s="477" t="s">
        <v>5</v>
      </c>
      <c r="O154" s="477" t="s">
        <v>5</v>
      </c>
      <c r="P154" s="467" t="s">
        <v>333</v>
      </c>
      <c r="Q154" s="467" t="s">
        <v>115</v>
      </c>
      <c r="R154" s="477" t="s">
        <v>5</v>
      </c>
      <c r="S154" s="483" t="s">
        <v>5</v>
      </c>
      <c r="T154" s="578" t="s">
        <v>8</v>
      </c>
      <c r="U154" s="486" t="s">
        <v>221</v>
      </c>
      <c r="V154" s="486" t="s">
        <v>7</v>
      </c>
      <c r="W154" s="71" t="s">
        <v>5</v>
      </c>
      <c r="X154" s="100">
        <v>50</v>
      </c>
      <c r="Y154" s="27" t="s">
        <v>5</v>
      </c>
      <c r="Z154" s="26" t="s">
        <v>5</v>
      </c>
      <c r="AA154" s="151" t="s">
        <v>5</v>
      </c>
      <c r="AB154" s="151" t="s">
        <v>5</v>
      </c>
      <c r="AC154" s="71" t="s">
        <v>5</v>
      </c>
      <c r="AD154" s="71" t="s">
        <v>5</v>
      </c>
      <c r="AE154" s="22" t="s">
        <v>5</v>
      </c>
      <c r="AF154" s="550">
        <f>AG154</f>
        <v>50.47</v>
      </c>
      <c r="AG154" s="494">
        <f>X154+X155</f>
        <v>50.47</v>
      </c>
      <c r="AH154" s="547" t="str">
        <f>AD154</f>
        <v>N/A</v>
      </c>
      <c r="AI154" s="564" t="s">
        <v>512</v>
      </c>
    </row>
    <row r="155" spans="1:35" ht="16" customHeight="1">
      <c r="A155" s="536"/>
      <c r="B155" s="573"/>
      <c r="C155" s="530"/>
      <c r="D155" s="530"/>
      <c r="E155" s="528"/>
      <c r="F155" s="530"/>
      <c r="G155" s="530"/>
      <c r="H155" s="530"/>
      <c r="I155" s="671"/>
      <c r="J155" s="468"/>
      <c r="K155" s="530"/>
      <c r="L155" s="478"/>
      <c r="M155" s="478"/>
      <c r="N155" s="478"/>
      <c r="O155" s="478"/>
      <c r="P155" s="468"/>
      <c r="Q155" s="468"/>
      <c r="R155" s="478"/>
      <c r="S155" s="484"/>
      <c r="T155" s="580"/>
      <c r="U155" s="474"/>
      <c r="V155" s="474"/>
      <c r="W155" s="108" t="s">
        <v>11</v>
      </c>
      <c r="X155" s="254">
        <v>0.47</v>
      </c>
      <c r="Y155" s="18" t="s">
        <v>5</v>
      </c>
      <c r="Z155" s="17"/>
      <c r="AA155" s="182"/>
      <c r="AB155" s="182"/>
      <c r="AC155" s="73"/>
      <c r="AD155" s="73"/>
      <c r="AE155" s="253"/>
      <c r="AF155" s="551"/>
      <c r="AG155" s="548"/>
      <c r="AH155" s="548"/>
      <c r="AI155" s="565"/>
    </row>
    <row r="156" spans="1:35" ht="15" customHeight="1">
      <c r="A156" s="536"/>
      <c r="B156" s="573"/>
      <c r="C156" s="530"/>
      <c r="D156" s="530"/>
      <c r="E156" s="528"/>
      <c r="F156" s="530"/>
      <c r="G156" s="530"/>
      <c r="H156" s="530"/>
      <c r="I156" s="671"/>
      <c r="J156" s="468"/>
      <c r="K156" s="530"/>
      <c r="L156" s="478"/>
      <c r="M156" s="478"/>
      <c r="N156" s="478"/>
      <c r="O156" s="478"/>
      <c r="P156" s="468"/>
      <c r="Q156" s="468"/>
      <c r="R156" s="478"/>
      <c r="S156" s="484"/>
      <c r="T156" s="241" t="s">
        <v>14</v>
      </c>
      <c r="U156" s="181" t="s">
        <v>17</v>
      </c>
      <c r="V156" s="181" t="s">
        <v>7</v>
      </c>
      <c r="W156" s="69" t="s">
        <v>5</v>
      </c>
      <c r="X156" s="91" t="s">
        <v>5</v>
      </c>
      <c r="Y156" s="32" t="s">
        <v>5</v>
      </c>
      <c r="Z156" s="39"/>
      <c r="AA156" s="224"/>
      <c r="AB156" s="224"/>
      <c r="AC156" s="223"/>
      <c r="AD156" s="223"/>
      <c r="AE156" s="252"/>
      <c r="AF156" s="551"/>
      <c r="AG156" s="548"/>
      <c r="AH156" s="548"/>
      <c r="AI156" s="565"/>
    </row>
    <row r="157" spans="1:35" ht="15" customHeight="1" thickBot="1">
      <c r="A157" s="542"/>
      <c r="B157" s="574"/>
      <c r="C157" s="516"/>
      <c r="D157" s="516"/>
      <c r="E157" s="529"/>
      <c r="F157" s="516"/>
      <c r="G157" s="516"/>
      <c r="H157" s="516"/>
      <c r="I157" s="660"/>
      <c r="J157" s="471"/>
      <c r="K157" s="516"/>
      <c r="L157" s="479"/>
      <c r="M157" s="479"/>
      <c r="N157" s="479"/>
      <c r="O157" s="479"/>
      <c r="P157" s="471"/>
      <c r="Q157" s="471"/>
      <c r="R157" s="479"/>
      <c r="S157" s="485"/>
      <c r="T157" s="199" t="s">
        <v>14</v>
      </c>
      <c r="U157" s="238" t="s">
        <v>190</v>
      </c>
      <c r="V157" s="238" t="s">
        <v>7</v>
      </c>
      <c r="W157" s="139" t="s">
        <v>5</v>
      </c>
      <c r="X157" s="95" t="s">
        <v>5</v>
      </c>
      <c r="Y157" s="76" t="s">
        <v>5</v>
      </c>
      <c r="Z157" s="75"/>
      <c r="AA157" s="251"/>
      <c r="AB157" s="251"/>
      <c r="AC157" s="240"/>
      <c r="AD157" s="240"/>
      <c r="AE157" s="250"/>
      <c r="AF157" s="552"/>
      <c r="AG157" s="549"/>
      <c r="AH157" s="549"/>
      <c r="AI157" s="566"/>
    </row>
    <row r="158" spans="1:35" ht="16" customHeight="1">
      <c r="A158" s="535" t="s">
        <v>221</v>
      </c>
      <c r="B158" s="572" t="s">
        <v>510</v>
      </c>
      <c r="C158" s="486" t="s">
        <v>514</v>
      </c>
      <c r="D158" s="486" t="s">
        <v>866</v>
      </c>
      <c r="E158" s="527" t="s">
        <v>3</v>
      </c>
      <c r="F158" s="486" t="s">
        <v>235</v>
      </c>
      <c r="G158" s="486" t="s">
        <v>107</v>
      </c>
      <c r="H158" s="486" t="s">
        <v>229</v>
      </c>
      <c r="I158" s="659" t="s">
        <v>515</v>
      </c>
      <c r="J158" s="467" t="s">
        <v>452</v>
      </c>
      <c r="K158" s="486" t="s">
        <v>190</v>
      </c>
      <c r="L158" s="477" t="s">
        <v>5</v>
      </c>
      <c r="M158" s="477" t="s">
        <v>5</v>
      </c>
      <c r="N158" s="477" t="s">
        <v>5</v>
      </c>
      <c r="O158" s="477" t="s">
        <v>5</v>
      </c>
      <c r="P158" s="467" t="s">
        <v>333</v>
      </c>
      <c r="Q158" s="467" t="s">
        <v>115</v>
      </c>
      <c r="R158" s="477" t="s">
        <v>516</v>
      </c>
      <c r="S158" s="483" t="s">
        <v>5</v>
      </c>
      <c r="T158" s="30" t="s">
        <v>8</v>
      </c>
      <c r="U158" s="245" t="s">
        <v>221</v>
      </c>
      <c r="V158" s="151" t="s">
        <v>7</v>
      </c>
      <c r="W158" s="113" t="s">
        <v>18</v>
      </c>
      <c r="X158" s="244">
        <v>15.5</v>
      </c>
      <c r="Y158" s="11" t="s">
        <v>5</v>
      </c>
      <c r="Z158" s="243" t="s">
        <v>115</v>
      </c>
      <c r="AA158" s="151" t="s">
        <v>238</v>
      </c>
      <c r="AB158" s="151" t="s">
        <v>5</v>
      </c>
      <c r="AC158" s="71" t="s">
        <v>18</v>
      </c>
      <c r="AD158" s="242">
        <v>40</v>
      </c>
      <c r="AE158" s="142">
        <v>40</v>
      </c>
      <c r="AF158" s="544">
        <f>AG158+AH158</f>
        <v>88.8</v>
      </c>
      <c r="AG158" s="494">
        <f>X158+X159</f>
        <v>48.8</v>
      </c>
      <c r="AH158" s="494">
        <f>AE158</f>
        <v>40</v>
      </c>
      <c r="AI158" s="564" t="s">
        <v>517</v>
      </c>
    </row>
    <row r="159" spans="1:35" ht="15" customHeight="1" thickBot="1">
      <c r="A159" s="542"/>
      <c r="B159" s="574"/>
      <c r="C159" s="516"/>
      <c r="D159" s="516"/>
      <c r="E159" s="529"/>
      <c r="F159" s="516"/>
      <c r="G159" s="516"/>
      <c r="H159" s="516"/>
      <c r="I159" s="660"/>
      <c r="J159" s="471"/>
      <c r="K159" s="516"/>
      <c r="L159" s="479"/>
      <c r="M159" s="479"/>
      <c r="N159" s="479"/>
      <c r="O159" s="479"/>
      <c r="P159" s="471"/>
      <c r="Q159" s="471"/>
      <c r="R159" s="479"/>
      <c r="S159" s="485"/>
      <c r="T159" s="241" t="s">
        <v>14</v>
      </c>
      <c r="U159" s="181" t="s">
        <v>190</v>
      </c>
      <c r="V159" s="181" t="s">
        <v>7</v>
      </c>
      <c r="W159" s="69" t="s">
        <v>18</v>
      </c>
      <c r="X159" s="91">
        <v>33.299999999999997</v>
      </c>
      <c r="Y159" s="32" t="s">
        <v>5</v>
      </c>
      <c r="Z159" s="39"/>
      <c r="AA159" s="224"/>
      <c r="AB159" s="224"/>
      <c r="AC159" s="223"/>
      <c r="AD159" s="223"/>
      <c r="AE159" s="239"/>
      <c r="AF159" s="546"/>
      <c r="AG159" s="496"/>
      <c r="AH159" s="496"/>
      <c r="AI159" s="566"/>
    </row>
    <row r="160" spans="1:35" ht="15" customHeight="1">
      <c r="A160" s="585" t="s">
        <v>221</v>
      </c>
      <c r="B160" s="480" t="s">
        <v>513</v>
      </c>
      <c r="C160" s="480" t="s">
        <v>519</v>
      </c>
      <c r="D160" s="663" t="s">
        <v>865</v>
      </c>
      <c r="E160" s="527" t="s">
        <v>3</v>
      </c>
      <c r="F160" s="480" t="s">
        <v>135</v>
      </c>
      <c r="G160" s="661" t="s">
        <v>107</v>
      </c>
      <c r="H160" s="480" t="s">
        <v>229</v>
      </c>
      <c r="I160" s="667" t="s">
        <v>5</v>
      </c>
      <c r="J160" s="477" t="s">
        <v>520</v>
      </c>
      <c r="K160" s="480" t="s">
        <v>190</v>
      </c>
      <c r="L160" s="477" t="s">
        <v>5</v>
      </c>
      <c r="M160" s="477" t="s">
        <v>5</v>
      </c>
      <c r="N160" s="486" t="s">
        <v>5</v>
      </c>
      <c r="O160" s="486" t="s">
        <v>5</v>
      </c>
      <c r="P160" s="486" t="s">
        <v>333</v>
      </c>
      <c r="Q160" s="486" t="s">
        <v>115</v>
      </c>
      <c r="R160" s="527" t="s">
        <v>521</v>
      </c>
      <c r="S160" s="665" t="s">
        <v>5</v>
      </c>
      <c r="T160" s="26" t="s">
        <v>8</v>
      </c>
      <c r="U160" s="151" t="s">
        <v>221</v>
      </c>
      <c r="V160" s="151" t="s">
        <v>7</v>
      </c>
      <c r="W160" s="24" t="s">
        <v>79</v>
      </c>
      <c r="X160" s="248">
        <v>5.6</v>
      </c>
      <c r="Y160" s="145" t="s">
        <v>5</v>
      </c>
      <c r="Z160" s="150" t="s">
        <v>115</v>
      </c>
      <c r="AA160" s="188" t="s">
        <v>237</v>
      </c>
      <c r="AB160" s="188" t="s">
        <v>229</v>
      </c>
      <c r="AC160" s="24" t="s">
        <v>6</v>
      </c>
      <c r="AD160" s="149" t="s">
        <v>5</v>
      </c>
      <c r="AE160" s="142" t="s">
        <v>5</v>
      </c>
      <c r="AF160" s="544">
        <f>AG160</f>
        <v>15.5</v>
      </c>
      <c r="AG160" s="494">
        <f>X160+X161</f>
        <v>15.5</v>
      </c>
      <c r="AH160" s="494" t="s">
        <v>5</v>
      </c>
      <c r="AI160" s="497" t="s">
        <v>522</v>
      </c>
    </row>
    <row r="161" spans="1:35" ht="16.25" thickBot="1">
      <c r="A161" s="568"/>
      <c r="B161" s="482"/>
      <c r="C161" s="482"/>
      <c r="D161" s="664"/>
      <c r="E161" s="529"/>
      <c r="F161" s="482"/>
      <c r="G161" s="662"/>
      <c r="H161" s="482"/>
      <c r="I161" s="668"/>
      <c r="J161" s="479"/>
      <c r="K161" s="482"/>
      <c r="L161" s="479"/>
      <c r="M161" s="479"/>
      <c r="N161" s="516"/>
      <c r="O161" s="516"/>
      <c r="P161" s="516"/>
      <c r="Q161" s="516"/>
      <c r="R161" s="529"/>
      <c r="S161" s="666"/>
      <c r="T161" s="247" t="s">
        <v>14</v>
      </c>
      <c r="U161" s="172" t="s">
        <v>190</v>
      </c>
      <c r="V161" s="172" t="s">
        <v>7</v>
      </c>
      <c r="W161" s="210" t="s">
        <v>152</v>
      </c>
      <c r="X161" s="246">
        <v>9.9</v>
      </c>
      <c r="Y161" s="119" t="s">
        <v>5</v>
      </c>
      <c r="Z161" s="118"/>
      <c r="AA161" s="117"/>
      <c r="AB161" s="117"/>
      <c r="AC161" s="102"/>
      <c r="AD161" s="115"/>
      <c r="AE161" s="114"/>
      <c r="AF161" s="546"/>
      <c r="AG161" s="496"/>
      <c r="AH161" s="496"/>
      <c r="AI161" s="499"/>
    </row>
    <row r="162" spans="1:35" ht="15" customHeight="1">
      <c r="A162" s="585" t="s">
        <v>221</v>
      </c>
      <c r="B162" s="480" t="s">
        <v>518</v>
      </c>
      <c r="C162" s="480" t="s">
        <v>524</v>
      </c>
      <c r="D162" s="663" t="s">
        <v>863</v>
      </c>
      <c r="E162" s="527" t="s">
        <v>3</v>
      </c>
      <c r="F162" s="480" t="s">
        <v>235</v>
      </c>
      <c r="G162" s="661" t="s">
        <v>107</v>
      </c>
      <c r="H162" s="480" t="s">
        <v>229</v>
      </c>
      <c r="I162" s="667" t="s">
        <v>5</v>
      </c>
      <c r="J162" s="477" t="s">
        <v>520</v>
      </c>
      <c r="K162" s="480" t="s">
        <v>190</v>
      </c>
      <c r="L162" s="477" t="s">
        <v>5</v>
      </c>
      <c r="M162" s="477" t="s">
        <v>5</v>
      </c>
      <c r="N162" s="486" t="s">
        <v>5</v>
      </c>
      <c r="O162" s="486" t="s">
        <v>5</v>
      </c>
      <c r="P162" s="486" t="s">
        <v>333</v>
      </c>
      <c r="Q162" s="486" t="s">
        <v>115</v>
      </c>
      <c r="R162" s="527" t="s">
        <v>236</v>
      </c>
      <c r="S162" s="665" t="s">
        <v>5</v>
      </c>
      <c r="T162" s="26" t="s">
        <v>8</v>
      </c>
      <c r="U162" s="151" t="s">
        <v>221</v>
      </c>
      <c r="V162" s="151" t="s">
        <v>7</v>
      </c>
      <c r="W162" s="24" t="s">
        <v>79</v>
      </c>
      <c r="X162" s="248">
        <v>3.8</v>
      </c>
      <c r="Y162" s="145" t="s">
        <v>5</v>
      </c>
      <c r="Z162" s="150" t="s">
        <v>115</v>
      </c>
      <c r="AA162" s="188" t="s">
        <v>236</v>
      </c>
      <c r="AB162" s="249" t="s">
        <v>229</v>
      </c>
      <c r="AC162" s="24" t="s">
        <v>6</v>
      </c>
      <c r="AD162" s="149">
        <v>7.2</v>
      </c>
      <c r="AE162" s="142" t="s">
        <v>5</v>
      </c>
      <c r="AF162" s="544">
        <f>AG162+AH162</f>
        <v>20.5</v>
      </c>
      <c r="AG162" s="494">
        <f>X162+X163</f>
        <v>13.3</v>
      </c>
      <c r="AH162" s="494">
        <f>AD162</f>
        <v>7.2</v>
      </c>
      <c r="AI162" s="497" t="s">
        <v>525</v>
      </c>
    </row>
    <row r="163" spans="1:35" ht="16.25" thickBot="1">
      <c r="A163" s="568"/>
      <c r="B163" s="482"/>
      <c r="C163" s="482"/>
      <c r="D163" s="664"/>
      <c r="E163" s="529"/>
      <c r="F163" s="482"/>
      <c r="G163" s="662"/>
      <c r="H163" s="482"/>
      <c r="I163" s="668"/>
      <c r="J163" s="479"/>
      <c r="K163" s="482"/>
      <c r="L163" s="479"/>
      <c r="M163" s="479"/>
      <c r="N163" s="516"/>
      <c r="O163" s="516"/>
      <c r="P163" s="516"/>
      <c r="Q163" s="516"/>
      <c r="R163" s="529"/>
      <c r="S163" s="666"/>
      <c r="T163" s="247" t="s">
        <v>14</v>
      </c>
      <c r="U163" s="172" t="s">
        <v>190</v>
      </c>
      <c r="V163" s="172" t="s">
        <v>7</v>
      </c>
      <c r="W163" s="210" t="s">
        <v>152</v>
      </c>
      <c r="X163" s="246">
        <v>9.5</v>
      </c>
      <c r="Y163" s="119" t="s">
        <v>5</v>
      </c>
      <c r="Z163" s="118"/>
      <c r="AA163" s="117"/>
      <c r="AB163" s="117"/>
      <c r="AC163" s="102"/>
      <c r="AD163" s="115"/>
      <c r="AE163" s="114"/>
      <c r="AF163" s="546"/>
      <c r="AG163" s="496"/>
      <c r="AH163" s="496"/>
      <c r="AI163" s="499"/>
    </row>
    <row r="164" spans="1:35" ht="15" customHeight="1">
      <c r="A164" s="585" t="s">
        <v>221</v>
      </c>
      <c r="B164" s="480" t="s">
        <v>523</v>
      </c>
      <c r="C164" s="480" t="s">
        <v>527</v>
      </c>
      <c r="D164" s="663" t="s">
        <v>862</v>
      </c>
      <c r="E164" s="527" t="s">
        <v>3</v>
      </c>
      <c r="F164" s="480" t="s">
        <v>12</v>
      </c>
      <c r="G164" s="661" t="s">
        <v>107</v>
      </c>
      <c r="H164" s="480" t="s">
        <v>229</v>
      </c>
      <c r="I164" s="667" t="s">
        <v>5</v>
      </c>
      <c r="J164" s="477" t="s">
        <v>520</v>
      </c>
      <c r="K164" s="480" t="s">
        <v>190</v>
      </c>
      <c r="L164" s="477" t="s">
        <v>5</v>
      </c>
      <c r="M164" s="477" t="s">
        <v>5</v>
      </c>
      <c r="N164" s="486" t="s">
        <v>5</v>
      </c>
      <c r="O164" s="486" t="s">
        <v>5</v>
      </c>
      <c r="P164" s="486" t="s">
        <v>333</v>
      </c>
      <c r="Q164" s="486" t="s">
        <v>115</v>
      </c>
      <c r="R164" s="527" t="s">
        <v>234</v>
      </c>
      <c r="S164" s="665" t="s">
        <v>5</v>
      </c>
      <c r="T164" s="26" t="s">
        <v>8</v>
      </c>
      <c r="U164" s="151" t="s">
        <v>221</v>
      </c>
      <c r="V164" s="151" t="s">
        <v>7</v>
      </c>
      <c r="W164" s="24" t="s">
        <v>79</v>
      </c>
      <c r="X164" s="248">
        <v>1.6</v>
      </c>
      <c r="Y164" s="145" t="s">
        <v>5</v>
      </c>
      <c r="Z164" s="150" t="s">
        <v>115</v>
      </c>
      <c r="AA164" s="188" t="s">
        <v>234</v>
      </c>
      <c r="AB164" s="188" t="s">
        <v>229</v>
      </c>
      <c r="AC164" s="24" t="s">
        <v>6</v>
      </c>
      <c r="AD164" s="149">
        <v>3.8</v>
      </c>
      <c r="AE164" s="142" t="s">
        <v>5</v>
      </c>
      <c r="AF164" s="544">
        <f>AG164+AH164</f>
        <v>9.5</v>
      </c>
      <c r="AG164" s="494">
        <f>X164+X165</f>
        <v>5.6999999999999993</v>
      </c>
      <c r="AH164" s="494">
        <f>AD164</f>
        <v>3.8</v>
      </c>
      <c r="AI164" s="497" t="s">
        <v>525</v>
      </c>
    </row>
    <row r="165" spans="1:35" ht="16.25" thickBot="1">
      <c r="A165" s="568"/>
      <c r="B165" s="482"/>
      <c r="C165" s="482"/>
      <c r="D165" s="664"/>
      <c r="E165" s="529"/>
      <c r="F165" s="482"/>
      <c r="G165" s="662"/>
      <c r="H165" s="482"/>
      <c r="I165" s="668"/>
      <c r="J165" s="479"/>
      <c r="K165" s="482"/>
      <c r="L165" s="479"/>
      <c r="M165" s="479"/>
      <c r="N165" s="516"/>
      <c r="O165" s="516"/>
      <c r="P165" s="516"/>
      <c r="Q165" s="516"/>
      <c r="R165" s="529"/>
      <c r="S165" s="666"/>
      <c r="T165" s="247" t="s">
        <v>14</v>
      </c>
      <c r="U165" s="172" t="s">
        <v>190</v>
      </c>
      <c r="V165" s="172" t="s">
        <v>7</v>
      </c>
      <c r="W165" s="210" t="s">
        <v>152</v>
      </c>
      <c r="X165" s="246">
        <v>4.0999999999999996</v>
      </c>
      <c r="Y165" s="119" t="s">
        <v>5</v>
      </c>
      <c r="Z165" s="118"/>
      <c r="AA165" s="117"/>
      <c r="AB165" s="117"/>
      <c r="AC165" s="102"/>
      <c r="AD165" s="115"/>
      <c r="AE165" s="114"/>
      <c r="AF165" s="546"/>
      <c r="AG165" s="496"/>
      <c r="AH165" s="496"/>
      <c r="AI165" s="499"/>
    </row>
    <row r="166" spans="1:35" ht="15" customHeight="1">
      <c r="A166" s="585" t="s">
        <v>221</v>
      </c>
      <c r="B166" s="480" t="s">
        <v>526</v>
      </c>
      <c r="C166" s="480" t="s">
        <v>529</v>
      </c>
      <c r="D166" s="663" t="s">
        <v>861</v>
      </c>
      <c r="E166" s="527" t="s">
        <v>3</v>
      </c>
      <c r="F166" s="480" t="s">
        <v>12</v>
      </c>
      <c r="G166" s="661" t="s">
        <v>107</v>
      </c>
      <c r="H166" s="480" t="s">
        <v>229</v>
      </c>
      <c r="I166" s="667" t="s">
        <v>5</v>
      </c>
      <c r="J166" s="477" t="s">
        <v>520</v>
      </c>
      <c r="K166" s="480" t="s">
        <v>190</v>
      </c>
      <c r="L166" s="477" t="s">
        <v>5</v>
      </c>
      <c r="M166" s="477" t="s">
        <v>5</v>
      </c>
      <c r="N166" s="486" t="s">
        <v>5</v>
      </c>
      <c r="O166" s="486" t="s">
        <v>5</v>
      </c>
      <c r="P166" s="486" t="s">
        <v>333</v>
      </c>
      <c r="Q166" s="486" t="s">
        <v>115</v>
      </c>
      <c r="R166" s="527" t="s">
        <v>233</v>
      </c>
      <c r="S166" s="665" t="s">
        <v>5</v>
      </c>
      <c r="T166" s="26" t="s">
        <v>8</v>
      </c>
      <c r="U166" s="151" t="s">
        <v>221</v>
      </c>
      <c r="V166" s="151" t="s">
        <v>7</v>
      </c>
      <c r="W166" s="24" t="s">
        <v>79</v>
      </c>
      <c r="X166" s="248">
        <v>1.53</v>
      </c>
      <c r="Y166" s="145" t="s">
        <v>5</v>
      </c>
      <c r="Z166" s="150" t="s">
        <v>115</v>
      </c>
      <c r="AA166" s="188" t="s">
        <v>233</v>
      </c>
      <c r="AB166" s="188" t="s">
        <v>229</v>
      </c>
      <c r="AC166" s="24" t="s">
        <v>6</v>
      </c>
      <c r="AD166" s="149" t="s">
        <v>5</v>
      </c>
      <c r="AE166" s="142" t="s">
        <v>5</v>
      </c>
      <c r="AF166" s="544">
        <f>AG166</f>
        <v>5.39</v>
      </c>
      <c r="AG166" s="494">
        <f>X166+X167</f>
        <v>5.39</v>
      </c>
      <c r="AH166" s="494" t="s">
        <v>5</v>
      </c>
      <c r="AI166" s="669" t="s">
        <v>525</v>
      </c>
    </row>
    <row r="167" spans="1:35" ht="16.25" thickBot="1">
      <c r="A167" s="568"/>
      <c r="B167" s="482"/>
      <c r="C167" s="482"/>
      <c r="D167" s="664"/>
      <c r="E167" s="529"/>
      <c r="F167" s="482"/>
      <c r="G167" s="662"/>
      <c r="H167" s="482"/>
      <c r="I167" s="668"/>
      <c r="J167" s="479"/>
      <c r="K167" s="482"/>
      <c r="L167" s="479"/>
      <c r="M167" s="479"/>
      <c r="N167" s="516"/>
      <c r="O167" s="516"/>
      <c r="P167" s="516"/>
      <c r="Q167" s="516"/>
      <c r="R167" s="529"/>
      <c r="S167" s="666"/>
      <c r="T167" s="247" t="s">
        <v>14</v>
      </c>
      <c r="U167" s="172" t="s">
        <v>190</v>
      </c>
      <c r="V167" s="172" t="s">
        <v>7</v>
      </c>
      <c r="W167" s="210" t="s">
        <v>152</v>
      </c>
      <c r="X167" s="246">
        <v>3.86</v>
      </c>
      <c r="Y167" s="119" t="s">
        <v>5</v>
      </c>
      <c r="Z167" s="118"/>
      <c r="AA167" s="117"/>
      <c r="AB167" s="117"/>
      <c r="AC167" s="102"/>
      <c r="AD167" s="115"/>
      <c r="AE167" s="114"/>
      <c r="AF167" s="546"/>
      <c r="AG167" s="496"/>
      <c r="AH167" s="496"/>
      <c r="AI167" s="670"/>
    </row>
    <row r="168" spans="1:35" ht="15" customHeight="1">
      <c r="A168" s="585" t="s">
        <v>221</v>
      </c>
      <c r="B168" s="480" t="s">
        <v>528</v>
      </c>
      <c r="C168" s="480" t="s">
        <v>531</v>
      </c>
      <c r="D168" s="663" t="s">
        <v>860</v>
      </c>
      <c r="E168" s="527" t="s">
        <v>3</v>
      </c>
      <c r="F168" s="480" t="s">
        <v>12</v>
      </c>
      <c r="G168" s="661" t="s">
        <v>107</v>
      </c>
      <c r="H168" s="480" t="s">
        <v>229</v>
      </c>
      <c r="I168" s="667" t="s">
        <v>5</v>
      </c>
      <c r="J168" s="477" t="s">
        <v>520</v>
      </c>
      <c r="K168" s="480" t="s">
        <v>190</v>
      </c>
      <c r="L168" s="477" t="s">
        <v>5</v>
      </c>
      <c r="M168" s="477" t="s">
        <v>5</v>
      </c>
      <c r="N168" s="486" t="s">
        <v>5</v>
      </c>
      <c r="O168" s="486" t="s">
        <v>5</v>
      </c>
      <c r="P168" s="486" t="s">
        <v>333</v>
      </c>
      <c r="Q168" s="486" t="s">
        <v>115</v>
      </c>
      <c r="R168" s="527" t="s">
        <v>232</v>
      </c>
      <c r="S168" s="665" t="s">
        <v>5</v>
      </c>
      <c r="T168" s="26" t="s">
        <v>8</v>
      </c>
      <c r="U168" s="151" t="s">
        <v>221</v>
      </c>
      <c r="V168" s="151" t="s">
        <v>7</v>
      </c>
      <c r="W168" s="24" t="s">
        <v>79</v>
      </c>
      <c r="X168" s="248">
        <v>1.6</v>
      </c>
      <c r="Y168" s="145" t="s">
        <v>5</v>
      </c>
      <c r="Z168" s="150" t="s">
        <v>115</v>
      </c>
      <c r="AA168" s="188" t="s">
        <v>232</v>
      </c>
      <c r="AB168" s="188" t="s">
        <v>229</v>
      </c>
      <c r="AC168" s="24" t="s">
        <v>6</v>
      </c>
      <c r="AD168" s="149" t="s">
        <v>5</v>
      </c>
      <c r="AE168" s="142" t="s">
        <v>5</v>
      </c>
      <c r="AF168" s="544">
        <f>AG168</f>
        <v>5.4</v>
      </c>
      <c r="AG168" s="494">
        <f>X168+X169</f>
        <v>5.4</v>
      </c>
      <c r="AH168" s="494" t="s">
        <v>5</v>
      </c>
      <c r="AI168" s="497" t="s">
        <v>532</v>
      </c>
    </row>
    <row r="169" spans="1:35" ht="16.25" thickBot="1">
      <c r="A169" s="568"/>
      <c r="B169" s="482"/>
      <c r="C169" s="482"/>
      <c r="D169" s="664"/>
      <c r="E169" s="529"/>
      <c r="F169" s="482"/>
      <c r="G169" s="662"/>
      <c r="H169" s="482"/>
      <c r="I169" s="668"/>
      <c r="J169" s="479"/>
      <c r="K169" s="482"/>
      <c r="L169" s="479"/>
      <c r="M169" s="479"/>
      <c r="N169" s="516"/>
      <c r="O169" s="516"/>
      <c r="P169" s="516"/>
      <c r="Q169" s="516"/>
      <c r="R169" s="529"/>
      <c r="S169" s="666"/>
      <c r="T169" s="247" t="s">
        <v>14</v>
      </c>
      <c r="U169" s="172" t="s">
        <v>190</v>
      </c>
      <c r="V169" s="172" t="s">
        <v>7</v>
      </c>
      <c r="W169" s="210" t="s">
        <v>152</v>
      </c>
      <c r="X169" s="246">
        <v>3.8</v>
      </c>
      <c r="Y169" s="119" t="s">
        <v>5</v>
      </c>
      <c r="Z169" s="118"/>
      <c r="AA169" s="117"/>
      <c r="AB169" s="117"/>
      <c r="AC169" s="102"/>
      <c r="AD169" s="115"/>
      <c r="AE169" s="114"/>
      <c r="AF169" s="546"/>
      <c r="AG169" s="496"/>
      <c r="AH169" s="496"/>
      <c r="AI169" s="499"/>
    </row>
    <row r="170" spans="1:35" ht="15" customHeight="1">
      <c r="A170" s="585" t="s">
        <v>221</v>
      </c>
      <c r="B170" s="480" t="s">
        <v>530</v>
      </c>
      <c r="C170" s="480" t="s">
        <v>534</v>
      </c>
      <c r="D170" s="663" t="s">
        <v>535</v>
      </c>
      <c r="E170" s="527" t="s">
        <v>3</v>
      </c>
      <c r="F170" s="480" t="s">
        <v>135</v>
      </c>
      <c r="G170" s="661" t="s">
        <v>107</v>
      </c>
      <c r="H170" s="480" t="s">
        <v>229</v>
      </c>
      <c r="I170" s="667" t="s">
        <v>5</v>
      </c>
      <c r="J170" s="477" t="s">
        <v>520</v>
      </c>
      <c r="K170" s="480" t="s">
        <v>190</v>
      </c>
      <c r="L170" s="477" t="s">
        <v>5</v>
      </c>
      <c r="M170" s="477" t="s">
        <v>5</v>
      </c>
      <c r="N170" s="486" t="s">
        <v>5</v>
      </c>
      <c r="O170" s="486" t="s">
        <v>5</v>
      </c>
      <c r="P170" s="486" t="s">
        <v>333</v>
      </c>
      <c r="Q170" s="486" t="s">
        <v>115</v>
      </c>
      <c r="R170" s="527" t="s">
        <v>231</v>
      </c>
      <c r="S170" s="665" t="s">
        <v>5</v>
      </c>
      <c r="T170" s="26" t="s">
        <v>8</v>
      </c>
      <c r="U170" s="151" t="s">
        <v>221</v>
      </c>
      <c r="V170" s="151" t="s">
        <v>7</v>
      </c>
      <c r="W170" s="24" t="s">
        <v>79</v>
      </c>
      <c r="X170" s="248">
        <v>1.1000000000000001</v>
      </c>
      <c r="Y170" s="145" t="s">
        <v>5</v>
      </c>
      <c r="Z170" s="150" t="s">
        <v>115</v>
      </c>
      <c r="AA170" s="188" t="s">
        <v>231</v>
      </c>
      <c r="AB170" s="188" t="s">
        <v>229</v>
      </c>
      <c r="AC170" s="24" t="s">
        <v>6</v>
      </c>
      <c r="AD170" s="149" t="s">
        <v>5</v>
      </c>
      <c r="AE170" s="142" t="s">
        <v>5</v>
      </c>
      <c r="AF170" s="544">
        <f>AG170</f>
        <v>4.2</v>
      </c>
      <c r="AG170" s="494">
        <f>X170+X171</f>
        <v>4.2</v>
      </c>
      <c r="AH170" s="494" t="s">
        <v>5</v>
      </c>
      <c r="AI170" s="497" t="s">
        <v>525</v>
      </c>
    </row>
    <row r="171" spans="1:35" ht="16.25" thickBot="1">
      <c r="A171" s="568"/>
      <c r="B171" s="482"/>
      <c r="C171" s="482"/>
      <c r="D171" s="664"/>
      <c r="E171" s="529"/>
      <c r="F171" s="482"/>
      <c r="G171" s="662"/>
      <c r="H171" s="482"/>
      <c r="I171" s="668"/>
      <c r="J171" s="479"/>
      <c r="K171" s="482"/>
      <c r="L171" s="479"/>
      <c r="M171" s="479"/>
      <c r="N171" s="516"/>
      <c r="O171" s="516"/>
      <c r="P171" s="516"/>
      <c r="Q171" s="516"/>
      <c r="R171" s="529"/>
      <c r="S171" s="666"/>
      <c r="T171" s="247" t="s">
        <v>14</v>
      </c>
      <c r="U171" s="172" t="s">
        <v>190</v>
      </c>
      <c r="V171" s="172" t="s">
        <v>7</v>
      </c>
      <c r="W171" s="210" t="s">
        <v>152</v>
      </c>
      <c r="X171" s="246">
        <v>3.1</v>
      </c>
      <c r="Y171" s="119" t="s">
        <v>5</v>
      </c>
      <c r="Z171" s="118"/>
      <c r="AA171" s="117"/>
      <c r="AB171" s="117"/>
      <c r="AC171" s="102"/>
      <c r="AD171" s="115"/>
      <c r="AE171" s="114"/>
      <c r="AF171" s="546"/>
      <c r="AG171" s="496"/>
      <c r="AH171" s="496"/>
      <c r="AI171" s="499"/>
    </row>
    <row r="172" spans="1:35" ht="15" customHeight="1">
      <c r="A172" s="585" t="s">
        <v>221</v>
      </c>
      <c r="B172" s="480" t="s">
        <v>533</v>
      </c>
      <c r="C172" s="480" t="s">
        <v>537</v>
      </c>
      <c r="D172" s="663" t="s">
        <v>535</v>
      </c>
      <c r="E172" s="527" t="s">
        <v>3</v>
      </c>
      <c r="F172" s="480" t="s">
        <v>82</v>
      </c>
      <c r="G172" s="661" t="s">
        <v>107</v>
      </c>
      <c r="H172" s="480" t="s">
        <v>229</v>
      </c>
      <c r="I172" s="667" t="s">
        <v>5</v>
      </c>
      <c r="J172" s="477" t="s">
        <v>520</v>
      </c>
      <c r="K172" s="480" t="s">
        <v>190</v>
      </c>
      <c r="L172" s="477" t="s">
        <v>5</v>
      </c>
      <c r="M172" s="477" t="s">
        <v>5</v>
      </c>
      <c r="N172" s="486" t="s">
        <v>5</v>
      </c>
      <c r="O172" s="486" t="s">
        <v>5</v>
      </c>
      <c r="P172" s="486" t="s">
        <v>333</v>
      </c>
      <c r="Q172" s="486" t="s">
        <v>115</v>
      </c>
      <c r="R172" s="527" t="s">
        <v>230</v>
      </c>
      <c r="S172" s="665" t="s">
        <v>5</v>
      </c>
      <c r="T172" s="26" t="s">
        <v>8</v>
      </c>
      <c r="U172" s="151" t="s">
        <v>221</v>
      </c>
      <c r="V172" s="151" t="s">
        <v>7</v>
      </c>
      <c r="W172" s="24" t="s">
        <v>79</v>
      </c>
      <c r="X172" s="248">
        <v>0.7</v>
      </c>
      <c r="Y172" s="145" t="s">
        <v>5</v>
      </c>
      <c r="Z172" s="150" t="s">
        <v>115</v>
      </c>
      <c r="AA172" s="188" t="s">
        <v>230</v>
      </c>
      <c r="AB172" s="188" t="s">
        <v>229</v>
      </c>
      <c r="AC172" s="24" t="s">
        <v>6</v>
      </c>
      <c r="AD172" s="149">
        <v>1.8</v>
      </c>
      <c r="AE172" s="142" t="s">
        <v>5</v>
      </c>
      <c r="AF172" s="544">
        <f>AG172+AH172</f>
        <v>3.8</v>
      </c>
      <c r="AG172" s="494">
        <f>X172+X173</f>
        <v>2</v>
      </c>
      <c r="AH172" s="494">
        <f>AD172</f>
        <v>1.8</v>
      </c>
      <c r="AI172" s="497" t="s">
        <v>538</v>
      </c>
    </row>
    <row r="173" spans="1:35" ht="16.25" thickBot="1">
      <c r="A173" s="568"/>
      <c r="B173" s="482"/>
      <c r="C173" s="482"/>
      <c r="D173" s="664"/>
      <c r="E173" s="529"/>
      <c r="F173" s="482"/>
      <c r="G173" s="662"/>
      <c r="H173" s="482"/>
      <c r="I173" s="668"/>
      <c r="J173" s="479"/>
      <c r="K173" s="482"/>
      <c r="L173" s="479"/>
      <c r="M173" s="479"/>
      <c r="N173" s="516"/>
      <c r="O173" s="516"/>
      <c r="P173" s="516"/>
      <c r="Q173" s="516"/>
      <c r="R173" s="529"/>
      <c r="S173" s="666"/>
      <c r="T173" s="247" t="s">
        <v>14</v>
      </c>
      <c r="U173" s="172" t="s">
        <v>190</v>
      </c>
      <c r="V173" s="172" t="s">
        <v>7</v>
      </c>
      <c r="W173" s="210" t="s">
        <v>152</v>
      </c>
      <c r="X173" s="246">
        <v>1.3</v>
      </c>
      <c r="Y173" s="119" t="s">
        <v>5</v>
      </c>
      <c r="Z173" s="118"/>
      <c r="AA173" s="117"/>
      <c r="AB173" s="117"/>
      <c r="AC173" s="102"/>
      <c r="AD173" s="115"/>
      <c r="AE173" s="114"/>
      <c r="AF173" s="546"/>
      <c r="AG173" s="496"/>
      <c r="AH173" s="496"/>
      <c r="AI173" s="499"/>
    </row>
    <row r="174" spans="1:35" ht="15" customHeight="1">
      <c r="A174" s="585" t="s">
        <v>221</v>
      </c>
      <c r="B174" s="480" t="s">
        <v>536</v>
      </c>
      <c r="C174" s="480" t="s">
        <v>539</v>
      </c>
      <c r="D174" s="663" t="s">
        <v>859</v>
      </c>
      <c r="E174" s="527" t="s">
        <v>3</v>
      </c>
      <c r="F174" s="480" t="s">
        <v>2</v>
      </c>
      <c r="G174" s="661" t="s">
        <v>107</v>
      </c>
      <c r="H174" s="480" t="s">
        <v>229</v>
      </c>
      <c r="I174" s="667" t="s">
        <v>408</v>
      </c>
      <c r="J174" s="477" t="s">
        <v>520</v>
      </c>
      <c r="K174" s="480" t="s">
        <v>190</v>
      </c>
      <c r="L174" s="477" t="s">
        <v>5</v>
      </c>
      <c r="M174" s="477" t="s">
        <v>5</v>
      </c>
      <c r="N174" s="486" t="s">
        <v>5</v>
      </c>
      <c r="O174" s="486" t="s">
        <v>5</v>
      </c>
      <c r="P174" s="486" t="s">
        <v>333</v>
      </c>
      <c r="Q174" s="486" t="s">
        <v>115</v>
      </c>
      <c r="R174" s="527" t="s">
        <v>5</v>
      </c>
      <c r="S174" s="665" t="s">
        <v>5</v>
      </c>
      <c r="T174" s="26" t="s">
        <v>8</v>
      </c>
      <c r="U174" s="151" t="s">
        <v>221</v>
      </c>
      <c r="V174" s="151" t="s">
        <v>7</v>
      </c>
      <c r="W174" s="24" t="s">
        <v>79</v>
      </c>
      <c r="X174" s="248">
        <v>20</v>
      </c>
      <c r="Y174" s="145" t="s">
        <v>5</v>
      </c>
      <c r="Z174" s="150" t="s">
        <v>115</v>
      </c>
      <c r="AA174" s="188" t="s">
        <v>5</v>
      </c>
      <c r="AB174" s="188" t="s">
        <v>5</v>
      </c>
      <c r="AC174" s="24" t="s">
        <v>6</v>
      </c>
      <c r="AD174" s="149">
        <v>30</v>
      </c>
      <c r="AE174" s="142" t="s">
        <v>5</v>
      </c>
      <c r="AF174" s="544">
        <f>AG174+AH174</f>
        <v>100</v>
      </c>
      <c r="AG174" s="494">
        <f>X174+X175</f>
        <v>70</v>
      </c>
      <c r="AH174" s="494">
        <f>AD174</f>
        <v>30</v>
      </c>
      <c r="AI174" s="497" t="s">
        <v>540</v>
      </c>
    </row>
    <row r="175" spans="1:35" ht="16.25" thickBot="1">
      <c r="A175" s="568"/>
      <c r="B175" s="482"/>
      <c r="C175" s="482"/>
      <c r="D175" s="664"/>
      <c r="E175" s="529"/>
      <c r="F175" s="482"/>
      <c r="G175" s="662"/>
      <c r="H175" s="482"/>
      <c r="I175" s="668"/>
      <c r="J175" s="479"/>
      <c r="K175" s="482"/>
      <c r="L175" s="479"/>
      <c r="M175" s="479"/>
      <c r="N175" s="516"/>
      <c r="O175" s="516"/>
      <c r="P175" s="516"/>
      <c r="Q175" s="516"/>
      <c r="R175" s="529"/>
      <c r="S175" s="666"/>
      <c r="T175" s="247" t="s">
        <v>14</v>
      </c>
      <c r="U175" s="172" t="s">
        <v>190</v>
      </c>
      <c r="V175" s="172" t="s">
        <v>7</v>
      </c>
      <c r="W175" s="210" t="s">
        <v>152</v>
      </c>
      <c r="X175" s="246">
        <v>50</v>
      </c>
      <c r="Y175" s="119" t="s">
        <v>5</v>
      </c>
      <c r="Z175" s="118"/>
      <c r="AA175" s="117"/>
      <c r="AB175" s="117"/>
      <c r="AC175" s="102"/>
      <c r="AD175" s="115"/>
      <c r="AE175" s="114"/>
      <c r="AF175" s="546"/>
      <c r="AG175" s="496"/>
      <c r="AH175" s="496"/>
      <c r="AI175" s="499"/>
    </row>
    <row r="176" spans="1:35" ht="16" customHeight="1">
      <c r="A176" s="536" t="s">
        <v>221</v>
      </c>
      <c r="B176" s="661" t="s">
        <v>779</v>
      </c>
      <c r="C176" s="486" t="s">
        <v>541</v>
      </c>
      <c r="D176" s="575" t="s">
        <v>858</v>
      </c>
      <c r="E176" s="527" t="s">
        <v>3</v>
      </c>
      <c r="F176" s="486" t="s">
        <v>184</v>
      </c>
      <c r="G176" s="486" t="s">
        <v>16</v>
      </c>
      <c r="H176" s="486" t="s">
        <v>149</v>
      </c>
      <c r="I176" s="659" t="s">
        <v>5</v>
      </c>
      <c r="J176" s="467" t="s">
        <v>542</v>
      </c>
      <c r="K176" s="486" t="s">
        <v>17</v>
      </c>
      <c r="L176" s="477" t="s">
        <v>333</v>
      </c>
      <c r="M176" s="477" t="s">
        <v>27</v>
      </c>
      <c r="N176" s="477" t="s">
        <v>228</v>
      </c>
      <c r="O176" s="477" t="s">
        <v>149</v>
      </c>
      <c r="P176" s="467" t="s">
        <v>333</v>
      </c>
      <c r="Q176" s="467" t="s">
        <v>115</v>
      </c>
      <c r="R176" s="477" t="s">
        <v>5</v>
      </c>
      <c r="S176" s="483" t="s">
        <v>5</v>
      </c>
      <c r="T176" s="30" t="s">
        <v>8</v>
      </c>
      <c r="U176" s="245" t="s">
        <v>221</v>
      </c>
      <c r="V176" s="151" t="s">
        <v>7</v>
      </c>
      <c r="W176" s="113" t="s">
        <v>79</v>
      </c>
      <c r="X176" s="244">
        <v>7</v>
      </c>
      <c r="Y176" s="11" t="s">
        <v>5</v>
      </c>
      <c r="Z176" s="243" t="s">
        <v>27</v>
      </c>
      <c r="AA176" s="151" t="s">
        <v>228</v>
      </c>
      <c r="AB176" s="151" t="s">
        <v>149</v>
      </c>
      <c r="AC176" s="71" t="s">
        <v>18</v>
      </c>
      <c r="AD176" s="242">
        <v>30</v>
      </c>
      <c r="AE176" s="22" t="s">
        <v>5</v>
      </c>
      <c r="AF176" s="544">
        <f>AG176+AH176</f>
        <v>60</v>
      </c>
      <c r="AG176" s="494">
        <f>X176+X177</f>
        <v>30</v>
      </c>
      <c r="AH176" s="547">
        <f>AD176</f>
        <v>30</v>
      </c>
      <c r="AI176" s="564" t="s">
        <v>543</v>
      </c>
    </row>
    <row r="177" spans="1:35" ht="76.25" customHeight="1" thickBot="1">
      <c r="A177" s="542"/>
      <c r="B177" s="662"/>
      <c r="C177" s="516"/>
      <c r="D177" s="577"/>
      <c r="E177" s="529"/>
      <c r="F177" s="516"/>
      <c r="G177" s="516"/>
      <c r="H177" s="516"/>
      <c r="I177" s="660"/>
      <c r="J177" s="471"/>
      <c r="K177" s="516"/>
      <c r="L177" s="479"/>
      <c r="M177" s="479"/>
      <c r="N177" s="479"/>
      <c r="O177" s="479"/>
      <c r="P177" s="471"/>
      <c r="Q177" s="471"/>
      <c r="R177" s="479"/>
      <c r="S177" s="485"/>
      <c r="T177" s="241" t="s">
        <v>14</v>
      </c>
      <c r="U177" s="181" t="s">
        <v>17</v>
      </c>
      <c r="V177" s="181" t="s">
        <v>7</v>
      </c>
      <c r="W177" s="69" t="s">
        <v>152</v>
      </c>
      <c r="X177" s="91">
        <v>23</v>
      </c>
      <c r="Y177" s="32" t="s">
        <v>5</v>
      </c>
      <c r="Z177" s="39"/>
      <c r="AA177" s="224"/>
      <c r="AB177" s="240"/>
      <c r="AC177" s="223"/>
      <c r="AD177" s="223"/>
      <c r="AE177" s="239"/>
      <c r="AF177" s="546"/>
      <c r="AG177" s="496"/>
      <c r="AH177" s="549"/>
      <c r="AI177" s="566"/>
    </row>
    <row r="178" spans="1:35" ht="15" customHeight="1">
      <c r="A178" s="585" t="s">
        <v>781</v>
      </c>
      <c r="B178" s="480" t="s">
        <v>544</v>
      </c>
      <c r="C178" s="486" t="s">
        <v>545</v>
      </c>
      <c r="D178" s="586" t="s">
        <v>834</v>
      </c>
      <c r="E178" s="527" t="s">
        <v>3</v>
      </c>
      <c r="F178" s="480" t="s">
        <v>2</v>
      </c>
      <c r="G178" s="480" t="s">
        <v>30</v>
      </c>
      <c r="H178" s="480" t="s">
        <v>5</v>
      </c>
      <c r="I178" s="643" t="s">
        <v>546</v>
      </c>
      <c r="J178" s="477" t="s">
        <v>547</v>
      </c>
      <c r="K178" s="480" t="s">
        <v>28</v>
      </c>
      <c r="L178" s="477" t="s">
        <v>5</v>
      </c>
      <c r="M178" s="477" t="s">
        <v>5</v>
      </c>
      <c r="N178" s="467" t="s">
        <v>5</v>
      </c>
      <c r="O178" s="467" t="s">
        <v>5</v>
      </c>
      <c r="P178" s="467" t="s">
        <v>333</v>
      </c>
      <c r="Q178" s="467" t="s">
        <v>115</v>
      </c>
      <c r="R178" s="477" t="s">
        <v>5</v>
      </c>
      <c r="S178" s="483" t="s">
        <v>5</v>
      </c>
      <c r="T178" s="51" t="s">
        <v>8</v>
      </c>
      <c r="U178" s="151" t="s">
        <v>102</v>
      </c>
      <c r="V178" s="151" t="s">
        <v>7</v>
      </c>
      <c r="W178" s="146" t="s">
        <v>79</v>
      </c>
      <c r="X178" s="96">
        <v>20</v>
      </c>
      <c r="Y178" s="145" t="s">
        <v>5</v>
      </c>
      <c r="Z178" s="150" t="s">
        <v>5</v>
      </c>
      <c r="AA178" s="188" t="s">
        <v>5</v>
      </c>
      <c r="AB178" s="200" t="s">
        <v>5</v>
      </c>
      <c r="AC178" s="24" t="s">
        <v>5</v>
      </c>
      <c r="AD178" s="408">
        <v>85</v>
      </c>
      <c r="AE178" s="142" t="s">
        <v>5</v>
      </c>
      <c r="AF178" s="544">
        <f>AG178+AH178</f>
        <v>175</v>
      </c>
      <c r="AG178" s="494">
        <f>X178+X180</f>
        <v>90</v>
      </c>
      <c r="AH178" s="494">
        <f>AD178</f>
        <v>85</v>
      </c>
      <c r="AI178" s="497" t="s">
        <v>548</v>
      </c>
    </row>
    <row r="179" spans="1:35">
      <c r="A179" s="567"/>
      <c r="B179" s="481"/>
      <c r="C179" s="530"/>
      <c r="D179" s="658"/>
      <c r="E179" s="528"/>
      <c r="F179" s="481"/>
      <c r="G179" s="481"/>
      <c r="H179" s="481"/>
      <c r="I179" s="644"/>
      <c r="J179" s="478"/>
      <c r="K179" s="481"/>
      <c r="L179" s="478"/>
      <c r="M179" s="478"/>
      <c r="N179" s="468"/>
      <c r="O179" s="468"/>
      <c r="P179" s="468"/>
      <c r="Q179" s="468"/>
      <c r="R179" s="478"/>
      <c r="S179" s="484"/>
      <c r="T179" s="50" t="s">
        <v>139</v>
      </c>
      <c r="U179" s="132" t="s">
        <v>227</v>
      </c>
      <c r="V179" s="132" t="s">
        <v>5</v>
      </c>
      <c r="W179" s="130" t="s">
        <v>5</v>
      </c>
      <c r="X179" s="462">
        <v>85</v>
      </c>
      <c r="Y179" s="128" t="s">
        <v>5</v>
      </c>
      <c r="Z179" s="127"/>
      <c r="AA179" s="182"/>
      <c r="AB179" s="182"/>
      <c r="AC179" s="73"/>
      <c r="AD179" s="124"/>
      <c r="AE179" s="123"/>
      <c r="AF179" s="545"/>
      <c r="AG179" s="495"/>
      <c r="AH179" s="495"/>
      <c r="AI179" s="498"/>
    </row>
    <row r="180" spans="1:35" ht="16.25" thickBot="1">
      <c r="A180" s="568"/>
      <c r="B180" s="482"/>
      <c r="C180" s="516"/>
      <c r="D180" s="587"/>
      <c r="E180" s="529"/>
      <c r="F180" s="482"/>
      <c r="G180" s="482"/>
      <c r="H180" s="482"/>
      <c r="I180" s="645"/>
      <c r="J180" s="479"/>
      <c r="K180" s="482"/>
      <c r="L180" s="479"/>
      <c r="M180" s="479"/>
      <c r="N180" s="471"/>
      <c r="O180" s="471"/>
      <c r="P180" s="471"/>
      <c r="Q180" s="471"/>
      <c r="R180" s="479"/>
      <c r="S180" s="485"/>
      <c r="T180" s="34" t="s">
        <v>14</v>
      </c>
      <c r="U180" s="122" t="s">
        <v>28</v>
      </c>
      <c r="V180" s="122" t="s">
        <v>7</v>
      </c>
      <c r="W180" s="121" t="s">
        <v>152</v>
      </c>
      <c r="X180" s="120">
        <v>70</v>
      </c>
      <c r="Y180" s="119" t="s">
        <v>5</v>
      </c>
      <c r="Z180" s="118"/>
      <c r="AA180" s="117"/>
      <c r="AB180" s="117"/>
      <c r="AC180" s="116"/>
      <c r="AD180" s="115"/>
      <c r="AE180" s="114"/>
      <c r="AF180" s="546"/>
      <c r="AG180" s="496"/>
      <c r="AH180" s="496"/>
      <c r="AI180" s="499"/>
    </row>
    <row r="181" spans="1:35" ht="15" customHeight="1">
      <c r="A181" s="585" t="s">
        <v>102</v>
      </c>
      <c r="B181" s="480" t="s">
        <v>549</v>
      </c>
      <c r="C181" s="480" t="s">
        <v>550</v>
      </c>
      <c r="D181" s="589" t="s">
        <v>833</v>
      </c>
      <c r="E181" s="527" t="s">
        <v>3</v>
      </c>
      <c r="F181" s="595" t="s">
        <v>2</v>
      </c>
      <c r="G181" s="480" t="s">
        <v>16</v>
      </c>
      <c r="H181" s="480" t="s">
        <v>175</v>
      </c>
      <c r="I181" s="643" t="s">
        <v>551</v>
      </c>
      <c r="J181" s="626" t="s">
        <v>547</v>
      </c>
      <c r="K181" s="480" t="s">
        <v>552</v>
      </c>
      <c r="L181" s="626" t="s">
        <v>5</v>
      </c>
      <c r="M181" s="626" t="s">
        <v>5</v>
      </c>
      <c r="N181" s="629" t="s">
        <v>5</v>
      </c>
      <c r="O181" s="629" t="s">
        <v>5</v>
      </c>
      <c r="P181" s="629" t="s">
        <v>333</v>
      </c>
      <c r="Q181" s="629" t="s">
        <v>115</v>
      </c>
      <c r="R181" s="626" t="s">
        <v>5</v>
      </c>
      <c r="S181" s="635" t="s">
        <v>5</v>
      </c>
      <c r="T181" s="214" t="s">
        <v>8</v>
      </c>
      <c r="U181" s="151" t="s">
        <v>102</v>
      </c>
      <c r="V181" s="151" t="s">
        <v>7</v>
      </c>
      <c r="W181" s="146" t="s">
        <v>11</v>
      </c>
      <c r="X181" s="28">
        <v>27.28</v>
      </c>
      <c r="Y181" s="145" t="s">
        <v>5</v>
      </c>
      <c r="Z181" s="150" t="s">
        <v>115</v>
      </c>
      <c r="AA181" s="480" t="s">
        <v>5</v>
      </c>
      <c r="AB181" s="24" t="s">
        <v>5</v>
      </c>
      <c r="AC181" s="146" t="s">
        <v>6</v>
      </c>
      <c r="AD181" s="595">
        <v>200</v>
      </c>
      <c r="AE181" s="489" t="s">
        <v>5</v>
      </c>
      <c r="AF181" s="544">
        <f>AG181+AH181</f>
        <v>471.38</v>
      </c>
      <c r="AG181" s="494">
        <f>X181+X182+X183</f>
        <v>236.38</v>
      </c>
      <c r="AH181" s="494">
        <f>AD181+AD183</f>
        <v>235</v>
      </c>
      <c r="AI181" s="497" t="s">
        <v>553</v>
      </c>
    </row>
    <row r="182" spans="1:35" ht="15" customHeight="1">
      <c r="A182" s="567"/>
      <c r="B182" s="481"/>
      <c r="C182" s="481"/>
      <c r="D182" s="590"/>
      <c r="E182" s="528"/>
      <c r="F182" s="632"/>
      <c r="G182" s="481"/>
      <c r="H182" s="481"/>
      <c r="I182" s="644"/>
      <c r="J182" s="627"/>
      <c r="K182" s="481"/>
      <c r="L182" s="627"/>
      <c r="M182" s="627"/>
      <c r="N182" s="630"/>
      <c r="O182" s="630"/>
      <c r="P182" s="630"/>
      <c r="Q182" s="630"/>
      <c r="R182" s="627"/>
      <c r="S182" s="636"/>
      <c r="T182" s="213" t="s">
        <v>90</v>
      </c>
      <c r="U182" s="238" t="s">
        <v>226</v>
      </c>
      <c r="V182" s="238" t="s">
        <v>175</v>
      </c>
      <c r="W182" s="154" t="s">
        <v>11</v>
      </c>
      <c r="X182" s="153">
        <v>9.1</v>
      </c>
      <c r="Y182" s="137" t="s">
        <v>5</v>
      </c>
      <c r="Z182" s="156" t="s">
        <v>27</v>
      </c>
      <c r="AA182" s="598"/>
      <c r="AB182" s="154" t="s">
        <v>175</v>
      </c>
      <c r="AC182" s="139" t="s">
        <v>18</v>
      </c>
      <c r="AD182" s="657"/>
      <c r="AE182" s="490"/>
      <c r="AF182" s="545"/>
      <c r="AG182" s="495"/>
      <c r="AH182" s="495"/>
      <c r="AI182" s="498"/>
    </row>
    <row r="183" spans="1:35" ht="15" customHeight="1" thickBot="1">
      <c r="A183" s="568"/>
      <c r="B183" s="482"/>
      <c r="C183" s="482"/>
      <c r="D183" s="591"/>
      <c r="E183" s="529"/>
      <c r="F183" s="633"/>
      <c r="G183" s="482"/>
      <c r="H183" s="482"/>
      <c r="I183" s="645"/>
      <c r="J183" s="628"/>
      <c r="K183" s="482"/>
      <c r="L183" s="628"/>
      <c r="M183" s="628"/>
      <c r="N183" s="631"/>
      <c r="O183" s="631"/>
      <c r="P183" s="631"/>
      <c r="Q183" s="631"/>
      <c r="R183" s="628"/>
      <c r="S183" s="637"/>
      <c r="T183" s="213" t="s">
        <v>14</v>
      </c>
      <c r="U183" s="132" t="s">
        <v>80</v>
      </c>
      <c r="V183" s="132" t="s">
        <v>7</v>
      </c>
      <c r="W183" s="130" t="s">
        <v>18</v>
      </c>
      <c r="X183" s="77">
        <v>200</v>
      </c>
      <c r="Y183" s="128" t="s">
        <v>5</v>
      </c>
      <c r="Z183" s="165" t="s">
        <v>128</v>
      </c>
      <c r="AA183" s="198" t="s">
        <v>780</v>
      </c>
      <c r="AB183" s="198" t="s">
        <v>5</v>
      </c>
      <c r="AC183" s="41" t="s">
        <v>5</v>
      </c>
      <c r="AD183" s="203">
        <v>35</v>
      </c>
      <c r="AE183" s="202" t="s">
        <v>5</v>
      </c>
      <c r="AF183" s="546"/>
      <c r="AG183" s="496"/>
      <c r="AH183" s="496"/>
      <c r="AI183" s="499"/>
    </row>
    <row r="184" spans="1:35" ht="15" customHeight="1">
      <c r="A184" s="585" t="s">
        <v>102</v>
      </c>
      <c r="B184" s="480" t="s">
        <v>554</v>
      </c>
      <c r="C184" s="480" t="s">
        <v>555</v>
      </c>
      <c r="D184" s="589" t="s">
        <v>832</v>
      </c>
      <c r="E184" s="527" t="s">
        <v>3</v>
      </c>
      <c r="F184" s="595" t="s">
        <v>108</v>
      </c>
      <c r="G184" s="480" t="s">
        <v>16</v>
      </c>
      <c r="H184" s="480" t="s">
        <v>175</v>
      </c>
      <c r="I184" s="643" t="s">
        <v>551</v>
      </c>
      <c r="J184" s="477" t="s">
        <v>547</v>
      </c>
      <c r="K184" s="480" t="s">
        <v>552</v>
      </c>
      <c r="L184" s="477" t="s">
        <v>5</v>
      </c>
      <c r="M184" s="477" t="s">
        <v>5</v>
      </c>
      <c r="N184" s="467" t="s">
        <v>5</v>
      </c>
      <c r="O184" s="467" t="s">
        <v>5</v>
      </c>
      <c r="P184" s="467" t="s">
        <v>5</v>
      </c>
      <c r="Q184" s="467" t="s">
        <v>5</v>
      </c>
      <c r="R184" s="477" t="s">
        <v>5</v>
      </c>
      <c r="S184" s="483" t="s">
        <v>5</v>
      </c>
      <c r="T184" s="51" t="s">
        <v>8</v>
      </c>
      <c r="U184" s="151" t="s">
        <v>102</v>
      </c>
      <c r="V184" s="151" t="s">
        <v>7</v>
      </c>
      <c r="W184" s="146" t="s">
        <v>11</v>
      </c>
      <c r="X184" s="96">
        <v>4.5</v>
      </c>
      <c r="Y184" s="145" t="s">
        <v>5</v>
      </c>
      <c r="Z184" s="596" t="s">
        <v>5</v>
      </c>
      <c r="AA184" s="480" t="s">
        <v>5</v>
      </c>
      <c r="AB184" s="480" t="s">
        <v>5</v>
      </c>
      <c r="AC184" s="146" t="s">
        <v>18</v>
      </c>
      <c r="AD184" s="595">
        <v>132.22999999999999</v>
      </c>
      <c r="AE184" s="489" t="s">
        <v>5</v>
      </c>
      <c r="AF184" s="544">
        <f>AG184+AH184</f>
        <v>251.73</v>
      </c>
      <c r="AG184" s="494">
        <f>X184+X185+X186</f>
        <v>119.5</v>
      </c>
      <c r="AH184" s="494">
        <f>AD184</f>
        <v>132.22999999999999</v>
      </c>
      <c r="AI184" s="497" t="s">
        <v>556</v>
      </c>
    </row>
    <row r="185" spans="1:35">
      <c r="A185" s="567"/>
      <c r="B185" s="481"/>
      <c r="C185" s="481"/>
      <c r="D185" s="590"/>
      <c r="E185" s="528"/>
      <c r="F185" s="632"/>
      <c r="G185" s="481"/>
      <c r="H185" s="481"/>
      <c r="I185" s="644"/>
      <c r="J185" s="478"/>
      <c r="K185" s="481"/>
      <c r="L185" s="478"/>
      <c r="M185" s="478"/>
      <c r="N185" s="468"/>
      <c r="O185" s="468"/>
      <c r="P185" s="468"/>
      <c r="Q185" s="468"/>
      <c r="R185" s="478"/>
      <c r="S185" s="484"/>
      <c r="T185" s="50" t="s">
        <v>14</v>
      </c>
      <c r="U185" s="132" t="s">
        <v>80</v>
      </c>
      <c r="V185" s="132" t="s">
        <v>7</v>
      </c>
      <c r="W185" s="130" t="s">
        <v>18</v>
      </c>
      <c r="X185" s="129">
        <v>100</v>
      </c>
      <c r="Y185" s="128" t="s">
        <v>5</v>
      </c>
      <c r="Z185" s="597"/>
      <c r="AA185" s="598"/>
      <c r="AB185" s="598"/>
      <c r="AC185" s="237" t="s">
        <v>6</v>
      </c>
      <c r="AD185" s="657"/>
      <c r="AE185" s="490"/>
      <c r="AF185" s="545"/>
      <c r="AG185" s="495"/>
      <c r="AH185" s="495"/>
      <c r="AI185" s="498"/>
    </row>
    <row r="186" spans="1:35" ht="16.25" thickBot="1">
      <c r="A186" s="568"/>
      <c r="B186" s="482"/>
      <c r="C186" s="482"/>
      <c r="D186" s="591"/>
      <c r="E186" s="529"/>
      <c r="F186" s="633"/>
      <c r="G186" s="482"/>
      <c r="H186" s="482"/>
      <c r="I186" s="645"/>
      <c r="J186" s="479"/>
      <c r="K186" s="482"/>
      <c r="L186" s="479"/>
      <c r="M186" s="479"/>
      <c r="N186" s="471"/>
      <c r="O186" s="471"/>
      <c r="P186" s="471"/>
      <c r="Q186" s="471"/>
      <c r="R186" s="479"/>
      <c r="S186" s="485"/>
      <c r="T186" s="34" t="s">
        <v>90</v>
      </c>
      <c r="U186" s="122" t="s">
        <v>225</v>
      </c>
      <c r="V186" s="122" t="s">
        <v>175</v>
      </c>
      <c r="W186" s="121" t="s">
        <v>11</v>
      </c>
      <c r="X186" s="120">
        <v>15</v>
      </c>
      <c r="Y186" s="119" t="s">
        <v>5</v>
      </c>
      <c r="Z186" s="118"/>
      <c r="AA186" s="117"/>
      <c r="AB186" s="117"/>
      <c r="AC186" s="116"/>
      <c r="AD186" s="115"/>
      <c r="AE186" s="114"/>
      <c r="AF186" s="546"/>
      <c r="AG186" s="496"/>
      <c r="AH186" s="496"/>
      <c r="AI186" s="499"/>
    </row>
    <row r="187" spans="1:35" ht="15" customHeight="1">
      <c r="A187" s="585" t="s">
        <v>102</v>
      </c>
      <c r="B187" s="480" t="s">
        <v>557</v>
      </c>
      <c r="C187" s="480" t="s">
        <v>558</v>
      </c>
      <c r="D187" s="589" t="s">
        <v>831</v>
      </c>
      <c r="E187" s="527" t="s">
        <v>3</v>
      </c>
      <c r="F187" s="595" t="s">
        <v>108</v>
      </c>
      <c r="G187" s="480" t="s">
        <v>16</v>
      </c>
      <c r="H187" s="480" t="s">
        <v>175</v>
      </c>
      <c r="I187" s="643" t="s">
        <v>559</v>
      </c>
      <c r="J187" s="626" t="s">
        <v>547</v>
      </c>
      <c r="K187" s="480" t="s">
        <v>560</v>
      </c>
      <c r="L187" s="626" t="s">
        <v>5</v>
      </c>
      <c r="M187" s="626" t="s">
        <v>5</v>
      </c>
      <c r="N187" s="629" t="s">
        <v>5</v>
      </c>
      <c r="O187" s="629" t="s">
        <v>5</v>
      </c>
      <c r="P187" s="629" t="s">
        <v>333</v>
      </c>
      <c r="Q187" s="629" t="s">
        <v>115</v>
      </c>
      <c r="R187" s="626" t="s">
        <v>5</v>
      </c>
      <c r="S187" s="635" t="s">
        <v>5</v>
      </c>
      <c r="T187" s="214" t="s">
        <v>8</v>
      </c>
      <c r="U187" s="151" t="s">
        <v>102</v>
      </c>
      <c r="V187" s="151" t="s">
        <v>7</v>
      </c>
      <c r="W187" s="146" t="s">
        <v>11</v>
      </c>
      <c r="X187" s="28">
        <v>3.64</v>
      </c>
      <c r="Y187" s="145" t="s">
        <v>5</v>
      </c>
      <c r="Z187" s="150" t="s">
        <v>115</v>
      </c>
      <c r="AA187" s="188" t="s">
        <v>5</v>
      </c>
      <c r="AB187" s="188" t="s">
        <v>5</v>
      </c>
      <c r="AC187" s="24" t="s">
        <v>11</v>
      </c>
      <c r="AD187" s="149">
        <v>60</v>
      </c>
      <c r="AE187" s="142" t="s">
        <v>5</v>
      </c>
      <c r="AF187" s="544">
        <f>AG187+AH187</f>
        <v>192.64</v>
      </c>
      <c r="AG187" s="494">
        <f>X187+X188+X189</f>
        <v>113.64</v>
      </c>
      <c r="AH187" s="494">
        <f>AD187+AD188</f>
        <v>79</v>
      </c>
      <c r="AI187" s="497" t="s">
        <v>561</v>
      </c>
    </row>
    <row r="188" spans="1:35" ht="15" customHeight="1">
      <c r="A188" s="567"/>
      <c r="B188" s="481"/>
      <c r="C188" s="481"/>
      <c r="D188" s="590"/>
      <c r="E188" s="528"/>
      <c r="F188" s="632"/>
      <c r="G188" s="481"/>
      <c r="H188" s="481"/>
      <c r="I188" s="644"/>
      <c r="J188" s="627"/>
      <c r="K188" s="481"/>
      <c r="L188" s="627"/>
      <c r="M188" s="627"/>
      <c r="N188" s="630"/>
      <c r="O188" s="630"/>
      <c r="P188" s="630"/>
      <c r="Q188" s="630"/>
      <c r="R188" s="627"/>
      <c r="S188" s="636"/>
      <c r="T188" s="213" t="s">
        <v>14</v>
      </c>
      <c r="U188" s="181" t="s">
        <v>61</v>
      </c>
      <c r="V188" s="181" t="s">
        <v>7</v>
      </c>
      <c r="W188" s="217" t="s">
        <v>152</v>
      </c>
      <c r="X188" s="40">
        <v>100</v>
      </c>
      <c r="Y188" s="94" t="s">
        <v>5</v>
      </c>
      <c r="Z188" s="201" t="s">
        <v>27</v>
      </c>
      <c r="AA188" s="198" t="s">
        <v>224</v>
      </c>
      <c r="AB188" s="198" t="s">
        <v>175</v>
      </c>
      <c r="AC188" s="41" t="s">
        <v>11</v>
      </c>
      <c r="AD188" s="203">
        <v>19</v>
      </c>
      <c r="AE188" s="202" t="s">
        <v>5</v>
      </c>
      <c r="AF188" s="545"/>
      <c r="AG188" s="495"/>
      <c r="AH188" s="495"/>
      <c r="AI188" s="498"/>
    </row>
    <row r="189" spans="1:35" ht="15" customHeight="1" thickBot="1">
      <c r="A189" s="568"/>
      <c r="B189" s="482"/>
      <c r="C189" s="482"/>
      <c r="D189" s="591"/>
      <c r="E189" s="529"/>
      <c r="F189" s="633"/>
      <c r="G189" s="482"/>
      <c r="H189" s="482"/>
      <c r="I189" s="645"/>
      <c r="J189" s="628"/>
      <c r="K189" s="482"/>
      <c r="L189" s="628"/>
      <c r="M189" s="628"/>
      <c r="N189" s="631"/>
      <c r="O189" s="631"/>
      <c r="P189" s="631"/>
      <c r="Q189" s="631"/>
      <c r="R189" s="628"/>
      <c r="S189" s="637"/>
      <c r="T189" s="236" t="s">
        <v>90</v>
      </c>
      <c r="U189" s="132" t="s">
        <v>223</v>
      </c>
      <c r="V189" s="132" t="s">
        <v>175</v>
      </c>
      <c r="W189" s="130" t="s">
        <v>11</v>
      </c>
      <c r="X189" s="77">
        <v>10</v>
      </c>
      <c r="Y189" s="128" t="s">
        <v>5</v>
      </c>
      <c r="Z189" s="127"/>
      <c r="AA189" s="182"/>
      <c r="AB189" s="182"/>
      <c r="AC189" s="73"/>
      <c r="AD189" s="124"/>
      <c r="AE189" s="123"/>
      <c r="AF189" s="546"/>
      <c r="AG189" s="496"/>
      <c r="AH189" s="496"/>
      <c r="AI189" s="499"/>
    </row>
    <row r="190" spans="1:35" ht="15" customHeight="1">
      <c r="A190" s="585" t="s">
        <v>102</v>
      </c>
      <c r="B190" s="480" t="s">
        <v>562</v>
      </c>
      <c r="C190" s="480" t="s">
        <v>563</v>
      </c>
      <c r="D190" s="589" t="s">
        <v>830</v>
      </c>
      <c r="E190" s="527" t="s">
        <v>3</v>
      </c>
      <c r="F190" s="595" t="s">
        <v>108</v>
      </c>
      <c r="G190" s="480" t="s">
        <v>16</v>
      </c>
      <c r="H190" s="480" t="s">
        <v>15</v>
      </c>
      <c r="I190" s="643" t="s">
        <v>546</v>
      </c>
      <c r="J190" s="477" t="s">
        <v>564</v>
      </c>
      <c r="K190" s="480" t="s">
        <v>80</v>
      </c>
      <c r="L190" s="477" t="s">
        <v>331</v>
      </c>
      <c r="M190" s="477" t="s">
        <v>90</v>
      </c>
      <c r="N190" s="467" t="s">
        <v>565</v>
      </c>
      <c r="O190" s="467" t="s">
        <v>15</v>
      </c>
      <c r="P190" s="467" t="s">
        <v>333</v>
      </c>
      <c r="Q190" s="467" t="s">
        <v>27</v>
      </c>
      <c r="R190" s="477" t="s">
        <v>5</v>
      </c>
      <c r="S190" s="483" t="s">
        <v>5</v>
      </c>
      <c r="T190" s="51" t="s">
        <v>8</v>
      </c>
      <c r="U190" s="151" t="s">
        <v>102</v>
      </c>
      <c r="V190" s="151" t="s">
        <v>7</v>
      </c>
      <c r="W190" s="146" t="s">
        <v>11</v>
      </c>
      <c r="X190" s="28">
        <v>18</v>
      </c>
      <c r="Y190" s="145" t="s">
        <v>5</v>
      </c>
      <c r="Z190" s="150" t="s">
        <v>27</v>
      </c>
      <c r="AA190" s="480" t="s">
        <v>5</v>
      </c>
      <c r="AB190" s="480" t="s">
        <v>5</v>
      </c>
      <c r="AC190" s="146" t="s">
        <v>152</v>
      </c>
      <c r="AD190" s="595">
        <v>549</v>
      </c>
      <c r="AE190" s="489" t="s">
        <v>5</v>
      </c>
      <c r="AF190" s="582">
        <f>AG190+AH190</f>
        <v>612.29999999999995</v>
      </c>
      <c r="AG190" s="494">
        <f>X190+X191+X192</f>
        <v>63.3</v>
      </c>
      <c r="AH190" s="494">
        <f>AD190</f>
        <v>549</v>
      </c>
      <c r="AI190" s="497" t="s">
        <v>566</v>
      </c>
    </row>
    <row r="191" spans="1:35" ht="15" customHeight="1">
      <c r="A191" s="567"/>
      <c r="B191" s="481"/>
      <c r="C191" s="481"/>
      <c r="D191" s="590"/>
      <c r="E191" s="528"/>
      <c r="F191" s="632"/>
      <c r="G191" s="481"/>
      <c r="H191" s="481"/>
      <c r="I191" s="644"/>
      <c r="J191" s="478"/>
      <c r="K191" s="481"/>
      <c r="L191" s="478"/>
      <c r="M191" s="478"/>
      <c r="N191" s="468"/>
      <c r="O191" s="468"/>
      <c r="P191" s="468"/>
      <c r="Q191" s="468"/>
      <c r="R191" s="478"/>
      <c r="S191" s="484"/>
      <c r="T191" s="50" t="s">
        <v>90</v>
      </c>
      <c r="U191" s="181" t="s">
        <v>222</v>
      </c>
      <c r="V191" s="181" t="s">
        <v>15</v>
      </c>
      <c r="W191" s="180" t="s">
        <v>11</v>
      </c>
      <c r="X191" s="40">
        <v>20.3</v>
      </c>
      <c r="Y191" s="94" t="s">
        <v>5</v>
      </c>
      <c r="Z191" s="156" t="s">
        <v>115</v>
      </c>
      <c r="AA191" s="598"/>
      <c r="AB191" s="598"/>
      <c r="AC191" s="47" t="s">
        <v>6</v>
      </c>
      <c r="AD191" s="657"/>
      <c r="AE191" s="490"/>
      <c r="AF191" s="583"/>
      <c r="AG191" s="495"/>
      <c r="AH191" s="495"/>
      <c r="AI191" s="498"/>
    </row>
    <row r="192" spans="1:35" ht="15" customHeight="1" thickBot="1">
      <c r="A192" s="568"/>
      <c r="B192" s="482"/>
      <c r="C192" s="482"/>
      <c r="D192" s="591"/>
      <c r="E192" s="528"/>
      <c r="F192" s="481"/>
      <c r="G192" s="482"/>
      <c r="H192" s="482"/>
      <c r="I192" s="645"/>
      <c r="J192" s="479"/>
      <c r="K192" s="482"/>
      <c r="L192" s="479"/>
      <c r="M192" s="479"/>
      <c r="N192" s="471"/>
      <c r="O192" s="471"/>
      <c r="P192" s="471"/>
      <c r="Q192" s="471"/>
      <c r="R192" s="479"/>
      <c r="S192" s="485"/>
      <c r="T192" s="34" t="s">
        <v>8</v>
      </c>
      <c r="U192" s="132" t="s">
        <v>221</v>
      </c>
      <c r="V192" s="132" t="s">
        <v>7</v>
      </c>
      <c r="W192" s="130" t="s">
        <v>79</v>
      </c>
      <c r="X192" s="77">
        <v>25</v>
      </c>
      <c r="Y192" s="128" t="s">
        <v>5</v>
      </c>
      <c r="Z192" s="127"/>
      <c r="AA192" s="182"/>
      <c r="AB192" s="182"/>
      <c r="AC192" s="73"/>
      <c r="AD192" s="124"/>
      <c r="AE192" s="123"/>
      <c r="AF192" s="583"/>
      <c r="AG192" s="495"/>
      <c r="AH192" s="495"/>
      <c r="AI192" s="499"/>
    </row>
    <row r="193" spans="1:35" ht="15" customHeight="1">
      <c r="A193" s="585" t="s">
        <v>102</v>
      </c>
      <c r="B193" s="527" t="s">
        <v>567</v>
      </c>
      <c r="C193" s="480" t="s">
        <v>568</v>
      </c>
      <c r="D193" s="589" t="s">
        <v>829</v>
      </c>
      <c r="E193" s="527" t="s">
        <v>3</v>
      </c>
      <c r="F193" s="592" t="s">
        <v>2</v>
      </c>
      <c r="G193" s="480" t="s">
        <v>16</v>
      </c>
      <c r="H193" s="480" t="s">
        <v>83</v>
      </c>
      <c r="I193" s="643" t="s">
        <v>546</v>
      </c>
      <c r="J193" s="477" t="s">
        <v>564</v>
      </c>
      <c r="K193" s="480" t="s">
        <v>103</v>
      </c>
      <c r="L193" s="477" t="s">
        <v>9</v>
      </c>
      <c r="M193" s="477" t="s">
        <v>90</v>
      </c>
      <c r="N193" s="467" t="s">
        <v>569</v>
      </c>
      <c r="O193" s="467" t="s">
        <v>83</v>
      </c>
      <c r="P193" s="467" t="s">
        <v>333</v>
      </c>
      <c r="Q193" s="467" t="s">
        <v>115</v>
      </c>
      <c r="R193" s="477" t="s">
        <v>5</v>
      </c>
      <c r="S193" s="654" t="s">
        <v>5</v>
      </c>
      <c r="T193" s="51" t="s">
        <v>8</v>
      </c>
      <c r="U193" s="151" t="s">
        <v>102</v>
      </c>
      <c r="V193" s="151" t="s">
        <v>7</v>
      </c>
      <c r="W193" s="146" t="s">
        <v>11</v>
      </c>
      <c r="X193" s="28">
        <v>3.06</v>
      </c>
      <c r="Y193" s="145" t="s">
        <v>5</v>
      </c>
      <c r="Z193" s="150" t="s">
        <v>139</v>
      </c>
      <c r="AA193" s="188" t="s">
        <v>5</v>
      </c>
      <c r="AB193" s="188" t="s">
        <v>83</v>
      </c>
      <c r="AC193" s="24" t="s">
        <v>5</v>
      </c>
      <c r="AD193" s="149">
        <v>1</v>
      </c>
      <c r="AE193" s="142" t="s">
        <v>5</v>
      </c>
      <c r="AF193" s="544">
        <f>AG193+AH193</f>
        <v>17.646000000000001</v>
      </c>
      <c r="AG193" s="494">
        <f>X193+X194+X195+X196+X197+X198</f>
        <v>16.646000000000001</v>
      </c>
      <c r="AH193" s="494">
        <f>AD193</f>
        <v>1</v>
      </c>
      <c r="AI193" s="497" t="s">
        <v>570</v>
      </c>
    </row>
    <row r="194" spans="1:35" ht="15" customHeight="1">
      <c r="A194" s="567"/>
      <c r="B194" s="528"/>
      <c r="C194" s="481"/>
      <c r="D194" s="590"/>
      <c r="E194" s="528"/>
      <c r="F194" s="593"/>
      <c r="G194" s="481"/>
      <c r="H194" s="481"/>
      <c r="I194" s="644"/>
      <c r="J194" s="478"/>
      <c r="K194" s="481"/>
      <c r="L194" s="478"/>
      <c r="M194" s="478"/>
      <c r="N194" s="468"/>
      <c r="O194" s="468"/>
      <c r="P194" s="468"/>
      <c r="Q194" s="468"/>
      <c r="R194" s="478"/>
      <c r="S194" s="655"/>
      <c r="T194" s="50" t="s">
        <v>90</v>
      </c>
      <c r="U194" s="181" t="s">
        <v>201</v>
      </c>
      <c r="V194" s="181" t="s">
        <v>83</v>
      </c>
      <c r="W194" s="217" t="s">
        <v>11</v>
      </c>
      <c r="X194" s="235">
        <v>0.78600000000000003</v>
      </c>
      <c r="Y194" s="94" t="s">
        <v>5</v>
      </c>
      <c r="Z194" s="178"/>
      <c r="AA194" s="177"/>
      <c r="AB194" s="177"/>
      <c r="AC194" s="37"/>
      <c r="AD194" s="176"/>
      <c r="AE194" s="175"/>
      <c r="AF194" s="545"/>
      <c r="AG194" s="495"/>
      <c r="AH194" s="495"/>
      <c r="AI194" s="498"/>
    </row>
    <row r="195" spans="1:35" ht="15" customHeight="1">
      <c r="A195" s="567"/>
      <c r="B195" s="528"/>
      <c r="C195" s="481"/>
      <c r="D195" s="590"/>
      <c r="E195" s="528"/>
      <c r="F195" s="593"/>
      <c r="G195" s="481"/>
      <c r="H195" s="481"/>
      <c r="I195" s="644"/>
      <c r="J195" s="478"/>
      <c r="K195" s="481"/>
      <c r="L195" s="478"/>
      <c r="M195" s="600"/>
      <c r="N195" s="466"/>
      <c r="O195" s="468"/>
      <c r="P195" s="468"/>
      <c r="Q195" s="468"/>
      <c r="R195" s="478"/>
      <c r="S195" s="655"/>
      <c r="T195" s="43" t="s">
        <v>90</v>
      </c>
      <c r="U195" s="181" t="s">
        <v>220</v>
      </c>
      <c r="V195" s="181" t="s">
        <v>7</v>
      </c>
      <c r="W195" s="217" t="s">
        <v>11</v>
      </c>
      <c r="X195" s="40">
        <v>8.5</v>
      </c>
      <c r="Y195" s="94" t="s">
        <v>5</v>
      </c>
      <c r="Z195" s="178"/>
      <c r="AA195" s="177"/>
      <c r="AB195" s="177"/>
      <c r="AC195" s="37"/>
      <c r="AD195" s="176"/>
      <c r="AE195" s="175"/>
      <c r="AF195" s="545"/>
      <c r="AG195" s="495"/>
      <c r="AH195" s="495"/>
      <c r="AI195" s="498"/>
    </row>
    <row r="196" spans="1:35" ht="15" customHeight="1">
      <c r="A196" s="567"/>
      <c r="B196" s="528"/>
      <c r="C196" s="481"/>
      <c r="D196" s="590"/>
      <c r="E196" s="528"/>
      <c r="F196" s="593"/>
      <c r="G196" s="481"/>
      <c r="H196" s="481"/>
      <c r="I196" s="644"/>
      <c r="J196" s="478"/>
      <c r="K196" s="481"/>
      <c r="L196" s="478"/>
      <c r="M196" s="614" t="s">
        <v>27</v>
      </c>
      <c r="N196" s="470" t="s">
        <v>571</v>
      </c>
      <c r="O196" s="468"/>
      <c r="P196" s="468"/>
      <c r="Q196" s="468"/>
      <c r="R196" s="478"/>
      <c r="S196" s="655"/>
      <c r="T196" s="50" t="s">
        <v>14</v>
      </c>
      <c r="U196" s="181" t="s">
        <v>103</v>
      </c>
      <c r="V196" s="181" t="s">
        <v>7</v>
      </c>
      <c r="W196" s="217" t="s">
        <v>11</v>
      </c>
      <c r="X196" s="40">
        <v>3</v>
      </c>
      <c r="Y196" s="94" t="s">
        <v>5</v>
      </c>
      <c r="Z196" s="178"/>
      <c r="AA196" s="177"/>
      <c r="AB196" s="177"/>
      <c r="AC196" s="37"/>
      <c r="AD196" s="176"/>
      <c r="AE196" s="175"/>
      <c r="AF196" s="545"/>
      <c r="AG196" s="495"/>
      <c r="AH196" s="495"/>
      <c r="AI196" s="498"/>
    </row>
    <row r="197" spans="1:35" ht="15" customHeight="1">
      <c r="A197" s="567"/>
      <c r="B197" s="528"/>
      <c r="C197" s="481"/>
      <c r="D197" s="590"/>
      <c r="E197" s="528"/>
      <c r="F197" s="593"/>
      <c r="G197" s="481"/>
      <c r="H197" s="481"/>
      <c r="I197" s="644"/>
      <c r="J197" s="478"/>
      <c r="K197" s="481"/>
      <c r="L197" s="478"/>
      <c r="M197" s="478"/>
      <c r="N197" s="468"/>
      <c r="O197" s="468"/>
      <c r="P197" s="468"/>
      <c r="Q197" s="468"/>
      <c r="R197" s="478"/>
      <c r="S197" s="655"/>
      <c r="T197" s="43" t="s">
        <v>14</v>
      </c>
      <c r="U197" s="140" t="s">
        <v>219</v>
      </c>
      <c r="V197" s="140" t="s">
        <v>7</v>
      </c>
      <c r="W197" s="139" t="s">
        <v>87</v>
      </c>
      <c r="X197" s="205">
        <v>0.3</v>
      </c>
      <c r="Y197" s="94" t="s">
        <v>5</v>
      </c>
      <c r="Z197" s="136"/>
      <c r="AA197" s="186"/>
      <c r="AB197" s="186"/>
      <c r="AC197" s="102"/>
      <c r="AD197" s="134"/>
      <c r="AE197" s="133"/>
      <c r="AF197" s="545"/>
      <c r="AG197" s="495"/>
      <c r="AH197" s="495"/>
      <c r="AI197" s="498"/>
    </row>
    <row r="198" spans="1:35" ht="16.25" thickBot="1">
      <c r="A198" s="568"/>
      <c r="B198" s="529"/>
      <c r="C198" s="482"/>
      <c r="D198" s="591"/>
      <c r="E198" s="529"/>
      <c r="F198" s="594"/>
      <c r="G198" s="482"/>
      <c r="H198" s="482"/>
      <c r="I198" s="645"/>
      <c r="J198" s="479"/>
      <c r="K198" s="482"/>
      <c r="L198" s="479"/>
      <c r="M198" s="479"/>
      <c r="N198" s="471"/>
      <c r="O198" s="471"/>
      <c r="P198" s="471"/>
      <c r="Q198" s="471"/>
      <c r="R198" s="479"/>
      <c r="S198" s="656"/>
      <c r="T198" s="34" t="s">
        <v>5</v>
      </c>
      <c r="U198" s="122" t="s">
        <v>218</v>
      </c>
      <c r="V198" s="122" t="s">
        <v>5</v>
      </c>
      <c r="W198" s="210" t="s">
        <v>5</v>
      </c>
      <c r="X198" s="209">
        <v>1</v>
      </c>
      <c r="Y198" s="119" t="s">
        <v>5</v>
      </c>
      <c r="Z198" s="118"/>
      <c r="AA198" s="117"/>
      <c r="AB198" s="117"/>
      <c r="AC198" s="116"/>
      <c r="AD198" s="115"/>
      <c r="AE198" s="114"/>
      <c r="AF198" s="546"/>
      <c r="AG198" s="496"/>
      <c r="AH198" s="496"/>
      <c r="AI198" s="499"/>
    </row>
    <row r="199" spans="1:35" ht="15" customHeight="1">
      <c r="A199" s="585" t="s">
        <v>102</v>
      </c>
      <c r="B199" s="480" t="s">
        <v>572</v>
      </c>
      <c r="C199" s="480" t="s">
        <v>573</v>
      </c>
      <c r="D199" s="589" t="s">
        <v>574</v>
      </c>
      <c r="E199" s="527" t="s">
        <v>3</v>
      </c>
      <c r="F199" s="595" t="s">
        <v>108</v>
      </c>
      <c r="G199" s="481" t="s">
        <v>107</v>
      </c>
      <c r="H199" s="481" t="s">
        <v>217</v>
      </c>
      <c r="I199" s="643" t="s">
        <v>575</v>
      </c>
      <c r="J199" s="477" t="s">
        <v>564</v>
      </c>
      <c r="K199" s="480" t="s">
        <v>552</v>
      </c>
      <c r="L199" s="477" t="s">
        <v>333</v>
      </c>
      <c r="M199" s="477" t="s">
        <v>27</v>
      </c>
      <c r="N199" s="467" t="s">
        <v>216</v>
      </c>
      <c r="O199" s="467" t="s">
        <v>213</v>
      </c>
      <c r="P199" s="467" t="s">
        <v>333</v>
      </c>
      <c r="Q199" s="467" t="s">
        <v>115</v>
      </c>
      <c r="R199" s="477" t="s">
        <v>5</v>
      </c>
      <c r="S199" s="483" t="s">
        <v>5</v>
      </c>
      <c r="T199" s="51" t="s">
        <v>8</v>
      </c>
      <c r="U199" s="151" t="s">
        <v>102</v>
      </c>
      <c r="V199" s="151" t="s">
        <v>7</v>
      </c>
      <c r="W199" s="146" t="s">
        <v>11</v>
      </c>
      <c r="X199" s="96">
        <v>22.73</v>
      </c>
      <c r="Y199" s="94" t="s">
        <v>5</v>
      </c>
      <c r="Z199" s="596" t="s">
        <v>27</v>
      </c>
      <c r="AA199" s="527" t="s">
        <v>216</v>
      </c>
      <c r="AB199" s="527" t="s">
        <v>213</v>
      </c>
      <c r="AC199" s="146" t="s">
        <v>5</v>
      </c>
      <c r="AD199" s="149">
        <v>300</v>
      </c>
      <c r="AE199" s="142" t="s">
        <v>5</v>
      </c>
      <c r="AF199" s="611">
        <f>AG199+AH199</f>
        <v>847.23</v>
      </c>
      <c r="AG199" s="494">
        <f>SUM(X199:X203)</f>
        <v>360.23</v>
      </c>
      <c r="AH199" s="494">
        <f>SUM(AD199:AD202)</f>
        <v>487</v>
      </c>
      <c r="AI199" s="497" t="s">
        <v>576</v>
      </c>
    </row>
    <row r="200" spans="1:35">
      <c r="A200" s="567"/>
      <c r="B200" s="481"/>
      <c r="C200" s="481"/>
      <c r="D200" s="590"/>
      <c r="E200" s="528"/>
      <c r="F200" s="481"/>
      <c r="G200" s="481"/>
      <c r="H200" s="481"/>
      <c r="I200" s="644"/>
      <c r="J200" s="478"/>
      <c r="K200" s="481"/>
      <c r="L200" s="478"/>
      <c r="M200" s="478"/>
      <c r="N200" s="468"/>
      <c r="O200" s="468"/>
      <c r="P200" s="468"/>
      <c r="Q200" s="468"/>
      <c r="R200" s="478"/>
      <c r="S200" s="484"/>
      <c r="T200" s="43" t="s">
        <v>90</v>
      </c>
      <c r="U200" s="181" t="s">
        <v>215</v>
      </c>
      <c r="V200" s="181" t="s">
        <v>213</v>
      </c>
      <c r="W200" s="217" t="s">
        <v>5</v>
      </c>
      <c r="X200" s="179">
        <v>7</v>
      </c>
      <c r="Y200" s="94" t="s">
        <v>5</v>
      </c>
      <c r="Z200" s="597"/>
      <c r="AA200" s="652"/>
      <c r="AB200" s="652"/>
      <c r="AC200" s="139" t="s">
        <v>5</v>
      </c>
      <c r="AD200" s="203">
        <v>17</v>
      </c>
      <c r="AE200" s="202" t="s">
        <v>5</v>
      </c>
      <c r="AF200" s="612"/>
      <c r="AG200" s="495"/>
      <c r="AH200" s="495"/>
      <c r="AI200" s="498"/>
    </row>
    <row r="201" spans="1:35">
      <c r="A201" s="567"/>
      <c r="B201" s="481"/>
      <c r="C201" s="481"/>
      <c r="D201" s="590"/>
      <c r="E201" s="528"/>
      <c r="F201" s="481"/>
      <c r="G201" s="481"/>
      <c r="H201" s="481"/>
      <c r="I201" s="644"/>
      <c r="J201" s="478"/>
      <c r="K201" s="481"/>
      <c r="L201" s="478"/>
      <c r="M201" s="478"/>
      <c r="N201" s="468"/>
      <c r="O201" s="468"/>
      <c r="P201" s="468"/>
      <c r="Q201" s="468"/>
      <c r="R201" s="478"/>
      <c r="S201" s="484"/>
      <c r="T201" s="50" t="s">
        <v>14</v>
      </c>
      <c r="U201" s="181" t="s">
        <v>80</v>
      </c>
      <c r="V201" s="181" t="s">
        <v>7</v>
      </c>
      <c r="W201" s="217" t="s">
        <v>152</v>
      </c>
      <c r="X201" s="179">
        <v>300</v>
      </c>
      <c r="Y201" s="94" t="s">
        <v>5</v>
      </c>
      <c r="Z201" s="184" t="s">
        <v>115</v>
      </c>
      <c r="AA201" s="198" t="s">
        <v>5</v>
      </c>
      <c r="AB201" s="198" t="s">
        <v>5</v>
      </c>
      <c r="AC201" s="41" t="s">
        <v>6</v>
      </c>
      <c r="AD201" s="203">
        <v>130</v>
      </c>
      <c r="AE201" s="202" t="s">
        <v>5</v>
      </c>
      <c r="AF201" s="612"/>
      <c r="AG201" s="495"/>
      <c r="AH201" s="495"/>
      <c r="AI201" s="498"/>
    </row>
    <row r="202" spans="1:35">
      <c r="A202" s="567"/>
      <c r="B202" s="481"/>
      <c r="C202" s="481"/>
      <c r="D202" s="590"/>
      <c r="E202" s="528"/>
      <c r="F202" s="481"/>
      <c r="G202" s="481"/>
      <c r="H202" s="481"/>
      <c r="I202" s="644"/>
      <c r="J202" s="478"/>
      <c r="K202" s="481"/>
      <c r="L202" s="478"/>
      <c r="M202" s="478"/>
      <c r="N202" s="468"/>
      <c r="O202" s="468"/>
      <c r="P202" s="468"/>
      <c r="Q202" s="468"/>
      <c r="R202" s="478"/>
      <c r="S202" s="484"/>
      <c r="T202" s="601" t="s">
        <v>90</v>
      </c>
      <c r="U202" s="473" t="s">
        <v>214</v>
      </c>
      <c r="V202" s="473" t="s">
        <v>213</v>
      </c>
      <c r="W202" s="130" t="s">
        <v>87</v>
      </c>
      <c r="X202" s="129">
        <v>0.5</v>
      </c>
      <c r="Y202" s="94" t="s">
        <v>5</v>
      </c>
      <c r="Z202" s="190" t="s">
        <v>27</v>
      </c>
      <c r="AA202" s="189" t="s">
        <v>5</v>
      </c>
      <c r="AB202" s="189" t="s">
        <v>5</v>
      </c>
      <c r="AC202" s="44" t="s">
        <v>152</v>
      </c>
      <c r="AD202" s="216">
        <v>40</v>
      </c>
      <c r="AE202" s="152" t="s">
        <v>5</v>
      </c>
      <c r="AF202" s="612"/>
      <c r="AG202" s="495"/>
      <c r="AH202" s="495"/>
      <c r="AI202" s="498"/>
    </row>
    <row r="203" spans="1:35" ht="16.25" thickBot="1">
      <c r="A203" s="568"/>
      <c r="B203" s="482"/>
      <c r="C203" s="482"/>
      <c r="D203" s="591"/>
      <c r="E203" s="529"/>
      <c r="F203" s="482"/>
      <c r="G203" s="482"/>
      <c r="H203" s="482"/>
      <c r="I203" s="645"/>
      <c r="J203" s="479"/>
      <c r="K203" s="482"/>
      <c r="L203" s="479"/>
      <c r="M203" s="479"/>
      <c r="N203" s="471"/>
      <c r="O203" s="471"/>
      <c r="P203" s="471"/>
      <c r="Q203" s="471"/>
      <c r="R203" s="479"/>
      <c r="S203" s="485"/>
      <c r="T203" s="604"/>
      <c r="U203" s="516"/>
      <c r="V203" s="516"/>
      <c r="W203" s="121" t="s">
        <v>6</v>
      </c>
      <c r="X203" s="120">
        <v>30</v>
      </c>
      <c r="Y203" s="94" t="s">
        <v>5</v>
      </c>
      <c r="Z203" s="174"/>
      <c r="AA203" s="117"/>
      <c r="AB203" s="117"/>
      <c r="AC203" s="116"/>
      <c r="AD203" s="115"/>
      <c r="AE203" s="114"/>
      <c r="AF203" s="613"/>
      <c r="AG203" s="496"/>
      <c r="AH203" s="496"/>
      <c r="AI203" s="499"/>
    </row>
    <row r="204" spans="1:35" ht="15" customHeight="1">
      <c r="A204" s="585" t="s">
        <v>102</v>
      </c>
      <c r="B204" s="480" t="s">
        <v>577</v>
      </c>
      <c r="C204" s="480" t="s">
        <v>578</v>
      </c>
      <c r="D204" s="589" t="s">
        <v>828</v>
      </c>
      <c r="E204" s="527" t="s">
        <v>3</v>
      </c>
      <c r="F204" s="595" t="s">
        <v>108</v>
      </c>
      <c r="G204" s="480" t="s">
        <v>107</v>
      </c>
      <c r="H204" s="480" t="s">
        <v>209</v>
      </c>
      <c r="I204" s="643" t="s">
        <v>546</v>
      </c>
      <c r="J204" s="626" t="s">
        <v>564</v>
      </c>
      <c r="K204" s="480" t="s">
        <v>80</v>
      </c>
      <c r="L204" s="626" t="s">
        <v>333</v>
      </c>
      <c r="M204" s="626" t="s">
        <v>27</v>
      </c>
      <c r="N204" s="234" t="s">
        <v>504</v>
      </c>
      <c r="O204" s="629" t="s">
        <v>209</v>
      </c>
      <c r="P204" s="629" t="s">
        <v>333</v>
      </c>
      <c r="Q204" s="629" t="s">
        <v>128</v>
      </c>
      <c r="R204" s="626" t="s">
        <v>579</v>
      </c>
      <c r="S204" s="635" t="s">
        <v>209</v>
      </c>
      <c r="T204" s="214" t="s">
        <v>8</v>
      </c>
      <c r="U204" s="151" t="s">
        <v>102</v>
      </c>
      <c r="V204" s="151" t="s">
        <v>7</v>
      </c>
      <c r="W204" s="146" t="s">
        <v>11</v>
      </c>
      <c r="X204" s="28">
        <v>3.64</v>
      </c>
      <c r="Y204" s="145" t="s">
        <v>5</v>
      </c>
      <c r="Z204" s="150" t="s">
        <v>27</v>
      </c>
      <c r="AA204" s="234" t="s">
        <v>212</v>
      </c>
      <c r="AB204" s="188" t="s">
        <v>5</v>
      </c>
      <c r="AC204" s="24" t="s">
        <v>87</v>
      </c>
      <c r="AD204" s="149">
        <v>7.5</v>
      </c>
      <c r="AE204" s="142" t="s">
        <v>5</v>
      </c>
      <c r="AF204" s="544">
        <f>AG204+AH204</f>
        <v>256.14</v>
      </c>
      <c r="AG204" s="494">
        <f>X204+X205+X206</f>
        <v>208.64</v>
      </c>
      <c r="AH204" s="494">
        <f>AD205+AD204</f>
        <v>47.5</v>
      </c>
      <c r="AI204" s="497" t="s">
        <v>580</v>
      </c>
    </row>
    <row r="205" spans="1:35" ht="15" customHeight="1">
      <c r="A205" s="567"/>
      <c r="B205" s="481"/>
      <c r="C205" s="481"/>
      <c r="D205" s="590"/>
      <c r="E205" s="528"/>
      <c r="F205" s="632"/>
      <c r="G205" s="481"/>
      <c r="H205" s="481"/>
      <c r="I205" s="644"/>
      <c r="J205" s="627"/>
      <c r="K205" s="481"/>
      <c r="L205" s="627"/>
      <c r="M205" s="627"/>
      <c r="N205" s="422" t="s">
        <v>581</v>
      </c>
      <c r="O205" s="630"/>
      <c r="P205" s="630"/>
      <c r="Q205" s="630"/>
      <c r="R205" s="627"/>
      <c r="S205" s="636"/>
      <c r="T205" s="213" t="s">
        <v>14</v>
      </c>
      <c r="U205" s="132" t="s">
        <v>80</v>
      </c>
      <c r="V205" s="132" t="s">
        <v>7</v>
      </c>
      <c r="W205" s="217" t="s">
        <v>152</v>
      </c>
      <c r="X205" s="77">
        <v>200</v>
      </c>
      <c r="Y205" s="128" t="s">
        <v>5</v>
      </c>
      <c r="Z205" s="233" t="s">
        <v>211</v>
      </c>
      <c r="AA205" s="189" t="s">
        <v>5</v>
      </c>
      <c r="AB205" s="189" t="s">
        <v>5</v>
      </c>
      <c r="AC205" s="44" t="s">
        <v>5</v>
      </c>
      <c r="AD205" s="653">
        <v>40</v>
      </c>
      <c r="AE205" s="152" t="s">
        <v>5</v>
      </c>
      <c r="AF205" s="545"/>
      <c r="AG205" s="495"/>
      <c r="AH205" s="495"/>
      <c r="AI205" s="498"/>
    </row>
    <row r="206" spans="1:35" ht="15" customHeight="1" thickBot="1">
      <c r="A206" s="568"/>
      <c r="B206" s="482"/>
      <c r="C206" s="482"/>
      <c r="D206" s="591"/>
      <c r="E206" s="529"/>
      <c r="F206" s="633"/>
      <c r="G206" s="482"/>
      <c r="H206" s="482"/>
      <c r="I206" s="645"/>
      <c r="J206" s="628"/>
      <c r="K206" s="482"/>
      <c r="L206" s="628"/>
      <c r="M206" s="628"/>
      <c r="N206" s="422" t="s">
        <v>582</v>
      </c>
      <c r="O206" s="631"/>
      <c r="P206" s="631"/>
      <c r="Q206" s="631"/>
      <c r="R206" s="628"/>
      <c r="S206" s="637"/>
      <c r="T206" s="212" t="s">
        <v>90</v>
      </c>
      <c r="U206" s="122" t="s">
        <v>210</v>
      </c>
      <c r="V206" s="122" t="s">
        <v>209</v>
      </c>
      <c r="W206" s="210" t="s">
        <v>5</v>
      </c>
      <c r="X206" s="209">
        <v>5</v>
      </c>
      <c r="Y206" s="119" t="s">
        <v>5</v>
      </c>
      <c r="Z206" s="232" t="s">
        <v>115</v>
      </c>
      <c r="AA206" s="231" t="s">
        <v>208</v>
      </c>
      <c r="AB206" s="231" t="s">
        <v>5</v>
      </c>
      <c r="AC206" s="210" t="s">
        <v>6</v>
      </c>
      <c r="AD206" s="633"/>
      <c r="AE206" s="230" t="s">
        <v>5</v>
      </c>
      <c r="AF206" s="546"/>
      <c r="AG206" s="496"/>
      <c r="AH206" s="496"/>
      <c r="AI206" s="499"/>
    </row>
    <row r="207" spans="1:35" ht="15" customHeight="1">
      <c r="A207" s="585" t="s">
        <v>102</v>
      </c>
      <c r="B207" s="480" t="s">
        <v>583</v>
      </c>
      <c r="C207" s="480" t="s">
        <v>584</v>
      </c>
      <c r="D207" s="589" t="s">
        <v>827</v>
      </c>
      <c r="E207" s="527" t="s">
        <v>3</v>
      </c>
      <c r="F207" s="592" t="s">
        <v>12</v>
      </c>
      <c r="G207" s="480" t="s">
        <v>65</v>
      </c>
      <c r="H207" s="480" t="s">
        <v>65</v>
      </c>
      <c r="I207" s="643" t="s">
        <v>559</v>
      </c>
      <c r="J207" s="626" t="s">
        <v>564</v>
      </c>
      <c r="K207" s="480" t="s">
        <v>585</v>
      </c>
      <c r="L207" s="626" t="s">
        <v>5</v>
      </c>
      <c r="M207" s="626" t="s">
        <v>5</v>
      </c>
      <c r="N207" s="629" t="s">
        <v>5</v>
      </c>
      <c r="O207" s="629" t="s">
        <v>5</v>
      </c>
      <c r="P207" s="629" t="s">
        <v>333</v>
      </c>
      <c r="Q207" s="629" t="s">
        <v>128</v>
      </c>
      <c r="R207" s="626" t="s">
        <v>586</v>
      </c>
      <c r="S207" s="635" t="s">
        <v>5</v>
      </c>
      <c r="T207" s="214" t="s">
        <v>8</v>
      </c>
      <c r="U207" s="151" t="s">
        <v>102</v>
      </c>
      <c r="V207" s="151" t="s">
        <v>7</v>
      </c>
      <c r="W207" s="146" t="s">
        <v>11</v>
      </c>
      <c r="X207" s="229">
        <v>2.714</v>
      </c>
      <c r="Y207" s="145" t="s">
        <v>5</v>
      </c>
      <c r="Z207" s="144" t="s">
        <v>115</v>
      </c>
      <c r="AA207" s="188" t="s">
        <v>207</v>
      </c>
      <c r="AB207" s="188" t="s">
        <v>5</v>
      </c>
      <c r="AC207" s="24" t="s">
        <v>5</v>
      </c>
      <c r="AD207" s="149">
        <v>1.7</v>
      </c>
      <c r="AE207" s="142" t="s">
        <v>5</v>
      </c>
      <c r="AF207" s="491">
        <f>AG207+AH207</f>
        <v>8.3770000000000007</v>
      </c>
      <c r="AG207" s="494">
        <f>X207+X208+X209+X210+X211</f>
        <v>5.1820000000000004</v>
      </c>
      <c r="AH207" s="494">
        <f>AD207+AD208+AD209</f>
        <v>3.1949999999999998</v>
      </c>
      <c r="AI207" s="497" t="s">
        <v>587</v>
      </c>
    </row>
    <row r="208" spans="1:35" ht="15" customHeight="1">
      <c r="A208" s="567"/>
      <c r="B208" s="481"/>
      <c r="C208" s="481"/>
      <c r="D208" s="590"/>
      <c r="E208" s="528"/>
      <c r="F208" s="593"/>
      <c r="G208" s="481"/>
      <c r="H208" s="481"/>
      <c r="I208" s="644"/>
      <c r="J208" s="627"/>
      <c r="K208" s="481"/>
      <c r="L208" s="627"/>
      <c r="M208" s="627"/>
      <c r="N208" s="630"/>
      <c r="O208" s="630"/>
      <c r="P208" s="630"/>
      <c r="Q208" s="630"/>
      <c r="R208" s="627"/>
      <c r="S208" s="636"/>
      <c r="T208" s="213" t="s">
        <v>14</v>
      </c>
      <c r="U208" s="140" t="s">
        <v>206</v>
      </c>
      <c r="V208" s="140" t="s">
        <v>7</v>
      </c>
      <c r="W208" s="139" t="s">
        <v>87</v>
      </c>
      <c r="X208" s="205">
        <v>0.23</v>
      </c>
      <c r="Y208" s="137" t="s">
        <v>5</v>
      </c>
      <c r="Z208" s="165" t="s">
        <v>128</v>
      </c>
      <c r="AA208" s="200" t="s">
        <v>205</v>
      </c>
      <c r="AB208" s="200" t="s">
        <v>204</v>
      </c>
      <c r="AC208" s="154" t="s">
        <v>11</v>
      </c>
      <c r="AD208" s="164">
        <v>1.4350000000000001</v>
      </c>
      <c r="AE208" s="163" t="s">
        <v>5</v>
      </c>
      <c r="AF208" s="492"/>
      <c r="AG208" s="495"/>
      <c r="AH208" s="495"/>
      <c r="AI208" s="498"/>
    </row>
    <row r="209" spans="1:35" ht="15" customHeight="1">
      <c r="A209" s="567"/>
      <c r="B209" s="481"/>
      <c r="C209" s="481"/>
      <c r="D209" s="590"/>
      <c r="E209" s="528"/>
      <c r="F209" s="593"/>
      <c r="G209" s="481"/>
      <c r="H209" s="481"/>
      <c r="I209" s="644"/>
      <c r="J209" s="627"/>
      <c r="K209" s="481"/>
      <c r="L209" s="627"/>
      <c r="M209" s="627"/>
      <c r="N209" s="630"/>
      <c r="O209" s="630"/>
      <c r="P209" s="630"/>
      <c r="Q209" s="630"/>
      <c r="R209" s="627"/>
      <c r="S209" s="636"/>
      <c r="T209" s="228" t="s">
        <v>14</v>
      </c>
      <c r="U209" s="181" t="s">
        <v>203</v>
      </c>
      <c r="V209" s="181" t="s">
        <v>7</v>
      </c>
      <c r="W209" s="217" t="s">
        <v>11</v>
      </c>
      <c r="X209" s="40">
        <v>0.66800000000000004</v>
      </c>
      <c r="Y209" s="137" t="s">
        <v>5</v>
      </c>
      <c r="Z209" s="165" t="s">
        <v>39</v>
      </c>
      <c r="AA209" s="198" t="s">
        <v>202</v>
      </c>
      <c r="AB209" s="198" t="s">
        <v>31</v>
      </c>
      <c r="AC209" s="41" t="s">
        <v>11</v>
      </c>
      <c r="AD209" s="203">
        <v>0.06</v>
      </c>
      <c r="AE209" s="202" t="s">
        <v>5</v>
      </c>
      <c r="AF209" s="492"/>
      <c r="AG209" s="495"/>
      <c r="AH209" s="495"/>
      <c r="AI209" s="498"/>
    </row>
    <row r="210" spans="1:35" ht="15" customHeight="1">
      <c r="A210" s="567"/>
      <c r="B210" s="481"/>
      <c r="C210" s="481"/>
      <c r="D210" s="590"/>
      <c r="E210" s="528"/>
      <c r="F210" s="593"/>
      <c r="G210" s="481"/>
      <c r="H210" s="481"/>
      <c r="I210" s="644"/>
      <c r="J210" s="627"/>
      <c r="K210" s="481"/>
      <c r="L210" s="627"/>
      <c r="M210" s="627"/>
      <c r="N210" s="630"/>
      <c r="O210" s="630"/>
      <c r="P210" s="630"/>
      <c r="Q210" s="630"/>
      <c r="R210" s="627"/>
      <c r="S210" s="636"/>
      <c r="T210" s="213" t="s">
        <v>21</v>
      </c>
      <c r="U210" s="132" t="s">
        <v>109</v>
      </c>
      <c r="V210" s="132" t="s">
        <v>57</v>
      </c>
      <c r="W210" s="130" t="s">
        <v>11</v>
      </c>
      <c r="X210" s="77">
        <v>1.1200000000000001</v>
      </c>
      <c r="Y210" s="137" t="s">
        <v>5</v>
      </c>
      <c r="Z210" s="136"/>
      <c r="AA210" s="182"/>
      <c r="AB210" s="182"/>
      <c r="AC210" s="73"/>
      <c r="AD210" s="124"/>
      <c r="AE210" s="123"/>
      <c r="AF210" s="492"/>
      <c r="AG210" s="495"/>
      <c r="AH210" s="495"/>
      <c r="AI210" s="498"/>
    </row>
    <row r="211" spans="1:35" ht="16.25" thickBot="1">
      <c r="A211" s="568"/>
      <c r="B211" s="482"/>
      <c r="C211" s="482"/>
      <c r="D211" s="591"/>
      <c r="E211" s="529"/>
      <c r="F211" s="594"/>
      <c r="G211" s="482"/>
      <c r="H211" s="482"/>
      <c r="I211" s="645"/>
      <c r="J211" s="628"/>
      <c r="K211" s="482"/>
      <c r="L211" s="628"/>
      <c r="M211" s="628"/>
      <c r="N211" s="631"/>
      <c r="O211" s="631"/>
      <c r="P211" s="631"/>
      <c r="Q211" s="631"/>
      <c r="R211" s="628"/>
      <c r="S211" s="637"/>
      <c r="T211" s="212" t="s">
        <v>90</v>
      </c>
      <c r="U211" s="122" t="s">
        <v>201</v>
      </c>
      <c r="V211" s="122" t="s">
        <v>5</v>
      </c>
      <c r="W211" s="210" t="s">
        <v>5</v>
      </c>
      <c r="X211" s="209">
        <v>0.45</v>
      </c>
      <c r="Y211" s="227" t="s">
        <v>5</v>
      </c>
      <c r="Z211" s="169"/>
      <c r="AA211" s="117"/>
      <c r="AB211" s="117"/>
      <c r="AC211" s="116"/>
      <c r="AD211" s="115"/>
      <c r="AE211" s="114"/>
      <c r="AF211" s="493"/>
      <c r="AG211" s="496"/>
      <c r="AH211" s="496"/>
      <c r="AI211" s="499"/>
    </row>
    <row r="212" spans="1:35" ht="15" customHeight="1">
      <c r="A212" s="585" t="s">
        <v>102</v>
      </c>
      <c r="B212" s="480" t="s">
        <v>588</v>
      </c>
      <c r="C212" s="480" t="s">
        <v>589</v>
      </c>
      <c r="D212" s="589" t="s">
        <v>826</v>
      </c>
      <c r="E212" s="527" t="s">
        <v>3</v>
      </c>
      <c r="F212" s="592" t="s">
        <v>135</v>
      </c>
      <c r="G212" s="480" t="s">
        <v>10</v>
      </c>
      <c r="H212" s="480" t="s">
        <v>198</v>
      </c>
      <c r="I212" s="643" t="s">
        <v>590</v>
      </c>
      <c r="J212" s="477" t="s">
        <v>564</v>
      </c>
      <c r="K212" s="480" t="s">
        <v>116</v>
      </c>
      <c r="L212" s="626" t="s">
        <v>333</v>
      </c>
      <c r="M212" s="626" t="s">
        <v>5</v>
      </c>
      <c r="N212" s="486" t="s">
        <v>591</v>
      </c>
      <c r="O212" s="486" t="s">
        <v>198</v>
      </c>
      <c r="P212" s="486" t="s">
        <v>333</v>
      </c>
      <c r="Q212" s="486" t="s">
        <v>115</v>
      </c>
      <c r="R212" s="626" t="s">
        <v>592</v>
      </c>
      <c r="S212" s="635" t="s">
        <v>198</v>
      </c>
      <c r="T212" s="51" t="s">
        <v>8</v>
      </c>
      <c r="U212" s="151" t="s">
        <v>102</v>
      </c>
      <c r="V212" s="151" t="s">
        <v>7</v>
      </c>
      <c r="W212" s="146" t="s">
        <v>11</v>
      </c>
      <c r="X212" s="96">
        <v>1.36</v>
      </c>
      <c r="Y212" s="226" t="s">
        <v>5</v>
      </c>
      <c r="Z212" s="140" t="s">
        <v>115</v>
      </c>
      <c r="AA212" s="140" t="s">
        <v>200</v>
      </c>
      <c r="AB212" s="139" t="s">
        <v>198</v>
      </c>
      <c r="AC212" s="139" t="s">
        <v>11</v>
      </c>
      <c r="AD212" s="138">
        <v>0.4</v>
      </c>
      <c r="AE212" s="137" t="s">
        <v>5</v>
      </c>
      <c r="AF212" s="646">
        <f>AG212+AH212</f>
        <v>7.9680000000000009</v>
      </c>
      <c r="AG212" s="494">
        <f>X212+X213</f>
        <v>1.4200000000000002</v>
      </c>
      <c r="AH212" s="494">
        <f>AD213+AD214+AD215+AD212</f>
        <v>6.5480000000000009</v>
      </c>
      <c r="AI212" s="497" t="s">
        <v>593</v>
      </c>
    </row>
    <row r="213" spans="1:35" ht="15" customHeight="1">
      <c r="A213" s="567"/>
      <c r="B213" s="481"/>
      <c r="C213" s="481"/>
      <c r="D213" s="590"/>
      <c r="E213" s="528"/>
      <c r="F213" s="593"/>
      <c r="G213" s="481"/>
      <c r="H213" s="481"/>
      <c r="I213" s="644"/>
      <c r="J213" s="478"/>
      <c r="K213" s="481"/>
      <c r="L213" s="627"/>
      <c r="M213" s="627"/>
      <c r="N213" s="530"/>
      <c r="O213" s="530"/>
      <c r="P213" s="530"/>
      <c r="Q213" s="530"/>
      <c r="R213" s="627"/>
      <c r="S213" s="636"/>
      <c r="T213" s="50" t="s">
        <v>14</v>
      </c>
      <c r="U213" s="132" t="s">
        <v>116</v>
      </c>
      <c r="V213" s="132" t="s">
        <v>7</v>
      </c>
      <c r="W213" s="130" t="s">
        <v>11</v>
      </c>
      <c r="X213" s="129">
        <v>0.06</v>
      </c>
      <c r="Y213" s="226" t="s">
        <v>5</v>
      </c>
      <c r="Z213" s="649" t="s">
        <v>128</v>
      </c>
      <c r="AA213" s="473" t="s">
        <v>199</v>
      </c>
      <c r="AB213" s="473" t="s">
        <v>198</v>
      </c>
      <c r="AC213" s="139" t="s">
        <v>11</v>
      </c>
      <c r="AD213" s="95">
        <v>1.4</v>
      </c>
      <c r="AE213" s="137" t="s">
        <v>5</v>
      </c>
      <c r="AF213" s="647"/>
      <c r="AG213" s="495"/>
      <c r="AH213" s="495"/>
      <c r="AI213" s="498"/>
    </row>
    <row r="214" spans="1:35">
      <c r="A214" s="567"/>
      <c r="B214" s="481"/>
      <c r="C214" s="481"/>
      <c r="D214" s="590"/>
      <c r="E214" s="528"/>
      <c r="F214" s="593"/>
      <c r="G214" s="481"/>
      <c r="H214" s="481"/>
      <c r="I214" s="644"/>
      <c r="J214" s="478"/>
      <c r="K214" s="481"/>
      <c r="L214" s="627"/>
      <c r="M214" s="627"/>
      <c r="N214" s="530"/>
      <c r="O214" s="530"/>
      <c r="P214" s="530"/>
      <c r="Q214" s="530"/>
      <c r="R214" s="627"/>
      <c r="S214" s="636"/>
      <c r="T214" s="225"/>
      <c r="U214" s="224"/>
      <c r="V214" s="224"/>
      <c r="W214" s="223"/>
      <c r="X214" s="222"/>
      <c r="Y214" s="221"/>
      <c r="Z214" s="650"/>
      <c r="AA214" s="530"/>
      <c r="AB214" s="530"/>
      <c r="AC214" s="44" t="s">
        <v>152</v>
      </c>
      <c r="AD214" s="216">
        <v>3.75</v>
      </c>
      <c r="AE214" s="128" t="s">
        <v>5</v>
      </c>
      <c r="AF214" s="647"/>
      <c r="AG214" s="495"/>
      <c r="AH214" s="495"/>
      <c r="AI214" s="498"/>
    </row>
    <row r="215" spans="1:35" ht="16.25" thickBot="1">
      <c r="A215" s="568"/>
      <c r="B215" s="482"/>
      <c r="C215" s="482"/>
      <c r="D215" s="591"/>
      <c r="E215" s="529"/>
      <c r="F215" s="594"/>
      <c r="G215" s="482"/>
      <c r="H215" s="482"/>
      <c r="I215" s="645"/>
      <c r="J215" s="479"/>
      <c r="K215" s="482"/>
      <c r="L215" s="628"/>
      <c r="M215" s="628"/>
      <c r="N215" s="516"/>
      <c r="O215" s="516"/>
      <c r="P215" s="516"/>
      <c r="Q215" s="516"/>
      <c r="R215" s="628"/>
      <c r="S215" s="637"/>
      <c r="T215" s="220"/>
      <c r="U215" s="161"/>
      <c r="V215" s="161"/>
      <c r="W215" s="66"/>
      <c r="X215" s="219"/>
      <c r="Y215" s="218"/>
      <c r="Z215" s="651"/>
      <c r="AA215" s="516"/>
      <c r="AB215" s="516"/>
      <c r="AC215" s="41" t="s">
        <v>87</v>
      </c>
      <c r="AD215" s="204">
        <v>0.998</v>
      </c>
      <c r="AE215" s="94" t="s">
        <v>5</v>
      </c>
      <c r="AF215" s="648"/>
      <c r="AG215" s="496"/>
      <c r="AH215" s="496"/>
      <c r="AI215" s="499"/>
    </row>
    <row r="216" spans="1:35" ht="15" customHeight="1">
      <c r="A216" s="585" t="s">
        <v>102</v>
      </c>
      <c r="B216" s="481" t="s">
        <v>594</v>
      </c>
      <c r="C216" s="480" t="s">
        <v>595</v>
      </c>
      <c r="D216" s="589" t="s">
        <v>825</v>
      </c>
      <c r="E216" s="527" t="s">
        <v>3</v>
      </c>
      <c r="F216" s="595" t="s">
        <v>2</v>
      </c>
      <c r="G216" s="481" t="s">
        <v>16</v>
      </c>
      <c r="H216" s="481" t="s">
        <v>194</v>
      </c>
      <c r="I216" s="643" t="s">
        <v>590</v>
      </c>
      <c r="J216" s="477" t="s">
        <v>596</v>
      </c>
      <c r="K216" s="480" t="s">
        <v>116</v>
      </c>
      <c r="L216" s="477" t="s">
        <v>5</v>
      </c>
      <c r="M216" s="477" t="s">
        <v>5</v>
      </c>
      <c r="N216" s="467" t="s">
        <v>597</v>
      </c>
      <c r="O216" s="467" t="s">
        <v>5</v>
      </c>
      <c r="P216" s="467" t="s">
        <v>333</v>
      </c>
      <c r="Q216" s="467" t="s">
        <v>128</v>
      </c>
      <c r="R216" s="477" t="s">
        <v>598</v>
      </c>
      <c r="S216" s="483" t="s">
        <v>194</v>
      </c>
      <c r="T216" s="51" t="s">
        <v>8</v>
      </c>
      <c r="U216" s="151" t="s">
        <v>102</v>
      </c>
      <c r="V216" s="151" t="s">
        <v>7</v>
      </c>
      <c r="W216" s="146" t="s">
        <v>11</v>
      </c>
      <c r="X216" s="28">
        <v>3.62</v>
      </c>
      <c r="Y216" s="145" t="s">
        <v>5</v>
      </c>
      <c r="Z216" s="150" t="s">
        <v>27</v>
      </c>
      <c r="AA216" s="188" t="s">
        <v>197</v>
      </c>
      <c r="AB216" s="188" t="s">
        <v>194</v>
      </c>
      <c r="AC216" s="24" t="s">
        <v>79</v>
      </c>
      <c r="AD216" s="149">
        <v>9.5</v>
      </c>
      <c r="AE216" s="142" t="s">
        <v>5</v>
      </c>
      <c r="AF216" s="582">
        <f>AG216+AH216</f>
        <v>36.32</v>
      </c>
      <c r="AG216" s="494">
        <f>X216+X217+X218+X219+X220</f>
        <v>9.3699999999999992</v>
      </c>
      <c r="AH216" s="494">
        <f>AD216+AD217+AD218</f>
        <v>26.95</v>
      </c>
      <c r="AI216" s="497" t="s">
        <v>599</v>
      </c>
    </row>
    <row r="217" spans="1:35" ht="15" customHeight="1">
      <c r="A217" s="567"/>
      <c r="B217" s="481"/>
      <c r="C217" s="481"/>
      <c r="D217" s="590"/>
      <c r="E217" s="528"/>
      <c r="F217" s="481"/>
      <c r="G217" s="481"/>
      <c r="H217" s="481"/>
      <c r="I217" s="644"/>
      <c r="J217" s="478"/>
      <c r="K217" s="481"/>
      <c r="L217" s="478"/>
      <c r="M217" s="478"/>
      <c r="N217" s="468"/>
      <c r="O217" s="468"/>
      <c r="P217" s="468"/>
      <c r="Q217" s="468"/>
      <c r="R217" s="478"/>
      <c r="S217" s="484"/>
      <c r="T217" s="601" t="s">
        <v>14</v>
      </c>
      <c r="U217" s="473" t="s">
        <v>116</v>
      </c>
      <c r="V217" s="473" t="s">
        <v>7</v>
      </c>
      <c r="W217" s="217" t="s">
        <v>11</v>
      </c>
      <c r="X217" s="40">
        <v>0.05</v>
      </c>
      <c r="Y217" s="94" t="s">
        <v>5</v>
      </c>
      <c r="Z217" s="641" t="s">
        <v>128</v>
      </c>
      <c r="AA217" s="642" t="s">
        <v>196</v>
      </c>
      <c r="AB217" s="41" t="s">
        <v>194</v>
      </c>
      <c r="AC217" s="41" t="s">
        <v>87</v>
      </c>
      <c r="AD217" s="203">
        <v>10</v>
      </c>
      <c r="AE217" s="202" t="s">
        <v>5</v>
      </c>
      <c r="AF217" s="583"/>
      <c r="AG217" s="495"/>
      <c r="AH217" s="495"/>
      <c r="AI217" s="498"/>
    </row>
    <row r="218" spans="1:35" ht="15" customHeight="1">
      <c r="A218" s="567"/>
      <c r="B218" s="481"/>
      <c r="C218" s="481"/>
      <c r="D218" s="590"/>
      <c r="E218" s="528"/>
      <c r="F218" s="481"/>
      <c r="G218" s="481"/>
      <c r="H218" s="481"/>
      <c r="I218" s="644"/>
      <c r="J218" s="478"/>
      <c r="K218" s="481"/>
      <c r="L218" s="478"/>
      <c r="M218" s="478"/>
      <c r="N218" s="468"/>
      <c r="O218" s="468"/>
      <c r="P218" s="468"/>
      <c r="Q218" s="468"/>
      <c r="R218" s="478"/>
      <c r="S218" s="484"/>
      <c r="T218" s="580"/>
      <c r="U218" s="474"/>
      <c r="V218" s="474"/>
      <c r="W218" s="130" t="s">
        <v>87</v>
      </c>
      <c r="X218" s="77">
        <v>0.15</v>
      </c>
      <c r="Y218" s="128" t="s">
        <v>5</v>
      </c>
      <c r="Z218" s="597"/>
      <c r="AA218" s="598"/>
      <c r="AB218" s="200" t="s">
        <v>194</v>
      </c>
      <c r="AC218" s="41" t="s">
        <v>11</v>
      </c>
      <c r="AD218" s="203">
        <v>7.45</v>
      </c>
      <c r="AE218" s="202" t="s">
        <v>5</v>
      </c>
      <c r="AF218" s="583"/>
      <c r="AG218" s="495"/>
      <c r="AH218" s="495"/>
      <c r="AI218" s="498"/>
    </row>
    <row r="219" spans="1:35" ht="15" customHeight="1">
      <c r="A219" s="567"/>
      <c r="B219" s="481"/>
      <c r="C219" s="481"/>
      <c r="D219" s="590"/>
      <c r="E219" s="528"/>
      <c r="F219" s="481"/>
      <c r="G219" s="481"/>
      <c r="H219" s="481"/>
      <c r="I219" s="644"/>
      <c r="J219" s="478"/>
      <c r="K219" s="481"/>
      <c r="L219" s="478"/>
      <c r="M219" s="478"/>
      <c r="N219" s="468"/>
      <c r="O219" s="468"/>
      <c r="P219" s="468"/>
      <c r="Q219" s="468"/>
      <c r="R219" s="478"/>
      <c r="S219" s="484"/>
      <c r="T219" s="43" t="s">
        <v>90</v>
      </c>
      <c r="U219" s="181" t="s">
        <v>195</v>
      </c>
      <c r="V219" s="181" t="s">
        <v>194</v>
      </c>
      <c r="W219" s="217" t="s">
        <v>87</v>
      </c>
      <c r="X219" s="40">
        <v>3.55</v>
      </c>
      <c r="Y219" s="94" t="s">
        <v>5</v>
      </c>
      <c r="Z219" s="127"/>
      <c r="AA219" s="182"/>
      <c r="AB219" s="182"/>
      <c r="AC219" s="73"/>
      <c r="AD219" s="124"/>
      <c r="AE219" s="123"/>
      <c r="AF219" s="583"/>
      <c r="AG219" s="495"/>
      <c r="AH219" s="495"/>
      <c r="AI219" s="498"/>
    </row>
    <row r="220" spans="1:35" ht="15" customHeight="1" thickBot="1">
      <c r="A220" s="568"/>
      <c r="B220" s="482"/>
      <c r="C220" s="482"/>
      <c r="D220" s="591"/>
      <c r="E220" s="529"/>
      <c r="F220" s="482"/>
      <c r="G220" s="482"/>
      <c r="H220" s="482"/>
      <c r="I220" s="645"/>
      <c r="J220" s="479"/>
      <c r="K220" s="482"/>
      <c r="L220" s="479"/>
      <c r="M220" s="479"/>
      <c r="N220" s="471"/>
      <c r="O220" s="471"/>
      <c r="P220" s="471"/>
      <c r="Q220" s="471"/>
      <c r="R220" s="479"/>
      <c r="S220" s="485"/>
      <c r="T220" s="34" t="s">
        <v>21</v>
      </c>
      <c r="U220" s="122" t="s">
        <v>5</v>
      </c>
      <c r="V220" s="122" t="s">
        <v>5</v>
      </c>
      <c r="W220" s="210" t="s">
        <v>5</v>
      </c>
      <c r="X220" s="209">
        <v>2</v>
      </c>
      <c r="Y220" s="119" t="s">
        <v>5</v>
      </c>
      <c r="Z220" s="118"/>
      <c r="AA220" s="117"/>
      <c r="AB220" s="117"/>
      <c r="AC220" s="116"/>
      <c r="AD220" s="115"/>
      <c r="AE220" s="114"/>
      <c r="AF220" s="584"/>
      <c r="AG220" s="496"/>
      <c r="AH220" s="496"/>
      <c r="AI220" s="499"/>
    </row>
    <row r="221" spans="1:35" ht="15" customHeight="1">
      <c r="A221" s="585" t="s">
        <v>102</v>
      </c>
      <c r="B221" s="480" t="s">
        <v>600</v>
      </c>
      <c r="C221" s="480" t="s">
        <v>601</v>
      </c>
      <c r="D221" s="589" t="s">
        <v>824</v>
      </c>
      <c r="E221" s="527" t="s">
        <v>3</v>
      </c>
      <c r="F221" s="592" t="s">
        <v>135</v>
      </c>
      <c r="G221" s="481" t="s">
        <v>16</v>
      </c>
      <c r="H221" s="481" t="s">
        <v>15</v>
      </c>
      <c r="I221" s="467" t="s">
        <v>602</v>
      </c>
      <c r="J221" s="477" t="s">
        <v>596</v>
      </c>
      <c r="K221" s="480" t="s">
        <v>116</v>
      </c>
      <c r="L221" s="477" t="s">
        <v>331</v>
      </c>
      <c r="M221" s="477" t="s">
        <v>603</v>
      </c>
      <c r="N221" s="467" t="s">
        <v>5</v>
      </c>
      <c r="O221" s="467" t="s">
        <v>15</v>
      </c>
      <c r="P221" s="467" t="s">
        <v>333</v>
      </c>
      <c r="Q221" s="467" t="s">
        <v>128</v>
      </c>
      <c r="R221" s="477" t="s">
        <v>604</v>
      </c>
      <c r="S221" s="483" t="s">
        <v>5</v>
      </c>
      <c r="T221" s="51" t="s">
        <v>8</v>
      </c>
      <c r="U221" s="151" t="s">
        <v>102</v>
      </c>
      <c r="V221" s="151" t="s">
        <v>7</v>
      </c>
      <c r="W221" s="185" t="s">
        <v>11</v>
      </c>
      <c r="X221" s="157">
        <v>3.4129999999999998</v>
      </c>
      <c r="Y221" s="145" t="s">
        <v>5</v>
      </c>
      <c r="Z221" s="150" t="s">
        <v>5</v>
      </c>
      <c r="AA221" s="188" t="s">
        <v>5</v>
      </c>
      <c r="AB221" s="188" t="s">
        <v>5</v>
      </c>
      <c r="AC221" s="24" t="s">
        <v>11</v>
      </c>
      <c r="AD221" s="149">
        <v>4</v>
      </c>
      <c r="AE221" s="142" t="s">
        <v>5</v>
      </c>
      <c r="AF221" s="611">
        <f>AG221+AH221</f>
        <v>21.628</v>
      </c>
      <c r="AG221" s="494">
        <f>X221+X222+X223+X224+X225</f>
        <v>13.563000000000001</v>
      </c>
      <c r="AH221" s="494">
        <f>AD221+AD222</f>
        <v>8.0650000000000013</v>
      </c>
      <c r="AI221" s="497" t="s">
        <v>605</v>
      </c>
    </row>
    <row r="222" spans="1:35">
      <c r="A222" s="567"/>
      <c r="B222" s="481"/>
      <c r="C222" s="481"/>
      <c r="D222" s="590"/>
      <c r="E222" s="528"/>
      <c r="F222" s="481"/>
      <c r="G222" s="481"/>
      <c r="H222" s="481"/>
      <c r="I222" s="468"/>
      <c r="J222" s="478"/>
      <c r="K222" s="481"/>
      <c r="L222" s="478"/>
      <c r="M222" s="478"/>
      <c r="N222" s="468"/>
      <c r="O222" s="468"/>
      <c r="P222" s="468"/>
      <c r="Q222" s="468"/>
      <c r="R222" s="478"/>
      <c r="S222" s="484"/>
      <c r="T222" s="601" t="s">
        <v>14</v>
      </c>
      <c r="U222" s="473" t="s">
        <v>116</v>
      </c>
      <c r="V222" s="473" t="s">
        <v>7</v>
      </c>
      <c r="W222" s="180" t="s">
        <v>11</v>
      </c>
      <c r="X222" s="197">
        <v>7.4999999999999997E-2</v>
      </c>
      <c r="Y222" s="94" t="s">
        <v>5</v>
      </c>
      <c r="Z222" s="201" t="s">
        <v>5</v>
      </c>
      <c r="AA222" s="198" t="s">
        <v>5</v>
      </c>
      <c r="AB222" s="198" t="s">
        <v>5</v>
      </c>
      <c r="AC222" s="41" t="s">
        <v>152</v>
      </c>
      <c r="AD222" s="204">
        <v>4.0650000000000004</v>
      </c>
      <c r="AE222" s="202" t="s">
        <v>5</v>
      </c>
      <c r="AF222" s="612"/>
      <c r="AG222" s="495"/>
      <c r="AH222" s="495"/>
      <c r="AI222" s="498"/>
    </row>
    <row r="223" spans="1:35">
      <c r="A223" s="567"/>
      <c r="B223" s="481"/>
      <c r="C223" s="481"/>
      <c r="D223" s="590"/>
      <c r="E223" s="528"/>
      <c r="F223" s="481"/>
      <c r="G223" s="481"/>
      <c r="H223" s="481"/>
      <c r="I223" s="468"/>
      <c r="J223" s="478"/>
      <c r="K223" s="481"/>
      <c r="L223" s="478"/>
      <c r="M223" s="478"/>
      <c r="N223" s="468"/>
      <c r="O223" s="468"/>
      <c r="P223" s="468"/>
      <c r="Q223" s="468"/>
      <c r="R223" s="478"/>
      <c r="S223" s="484"/>
      <c r="T223" s="580"/>
      <c r="U223" s="474"/>
      <c r="V223" s="474"/>
      <c r="W223" s="180" t="s">
        <v>87</v>
      </c>
      <c r="X223" s="197">
        <v>7.4999999999999997E-2</v>
      </c>
      <c r="Y223" s="94" t="s">
        <v>5</v>
      </c>
      <c r="Z223" s="178"/>
      <c r="AA223" s="177"/>
      <c r="AB223" s="177"/>
      <c r="AC223" s="37"/>
      <c r="AD223" s="176"/>
      <c r="AE223" s="175"/>
      <c r="AF223" s="612"/>
      <c r="AG223" s="495"/>
      <c r="AH223" s="495"/>
      <c r="AI223" s="498"/>
    </row>
    <row r="224" spans="1:35" ht="15" customHeight="1">
      <c r="A224" s="567"/>
      <c r="B224" s="481"/>
      <c r="C224" s="481"/>
      <c r="D224" s="590"/>
      <c r="E224" s="528"/>
      <c r="F224" s="481"/>
      <c r="G224" s="481"/>
      <c r="H224" s="481"/>
      <c r="I224" s="468"/>
      <c r="J224" s="478"/>
      <c r="K224" s="481"/>
      <c r="L224" s="478"/>
      <c r="M224" s="478"/>
      <c r="N224" s="468"/>
      <c r="O224" s="468"/>
      <c r="P224" s="468"/>
      <c r="Q224" s="468"/>
      <c r="R224" s="478"/>
      <c r="S224" s="484"/>
      <c r="T224" s="43" t="s">
        <v>139</v>
      </c>
      <c r="U224" s="132" t="s">
        <v>193</v>
      </c>
      <c r="V224" s="132" t="s">
        <v>15</v>
      </c>
      <c r="W224" s="183" t="s">
        <v>192</v>
      </c>
      <c r="X224" s="129">
        <v>4</v>
      </c>
      <c r="Y224" s="128" t="s">
        <v>5</v>
      </c>
      <c r="Z224" s="127"/>
      <c r="AA224" s="182"/>
      <c r="AB224" s="182"/>
      <c r="AC224" s="73"/>
      <c r="AD224" s="124"/>
      <c r="AE224" s="123"/>
      <c r="AF224" s="612"/>
      <c r="AG224" s="495"/>
      <c r="AH224" s="495"/>
      <c r="AI224" s="498"/>
    </row>
    <row r="225" spans="1:35" ht="15" customHeight="1" thickBot="1">
      <c r="A225" s="568"/>
      <c r="B225" s="482"/>
      <c r="C225" s="482"/>
      <c r="D225" s="591"/>
      <c r="E225" s="529"/>
      <c r="F225" s="482"/>
      <c r="G225" s="482"/>
      <c r="H225" s="482"/>
      <c r="I225" s="471"/>
      <c r="J225" s="479"/>
      <c r="K225" s="482"/>
      <c r="L225" s="479"/>
      <c r="M225" s="479"/>
      <c r="N225" s="471"/>
      <c r="O225" s="471"/>
      <c r="P225" s="471"/>
      <c r="Q225" s="471"/>
      <c r="R225" s="479"/>
      <c r="S225" s="485"/>
      <c r="T225" s="34" t="s">
        <v>90</v>
      </c>
      <c r="U225" s="122" t="s">
        <v>191</v>
      </c>
      <c r="V225" s="122" t="s">
        <v>15</v>
      </c>
      <c r="W225" s="121" t="s">
        <v>11</v>
      </c>
      <c r="X225" s="120">
        <v>6</v>
      </c>
      <c r="Y225" s="119" t="s">
        <v>5</v>
      </c>
      <c r="Z225" s="118"/>
      <c r="AA225" s="117"/>
      <c r="AB225" s="117"/>
      <c r="AC225" s="116"/>
      <c r="AD225" s="115"/>
      <c r="AE225" s="114"/>
      <c r="AF225" s="613"/>
      <c r="AG225" s="496"/>
      <c r="AH225" s="496"/>
      <c r="AI225" s="499"/>
    </row>
    <row r="226" spans="1:35" ht="15" customHeight="1">
      <c r="A226" s="585" t="s">
        <v>102</v>
      </c>
      <c r="B226" s="480" t="s">
        <v>606</v>
      </c>
      <c r="C226" s="480" t="s">
        <v>607</v>
      </c>
      <c r="D226" s="589" t="s">
        <v>822</v>
      </c>
      <c r="E226" s="527" t="s">
        <v>3</v>
      </c>
      <c r="F226" s="595" t="s">
        <v>184</v>
      </c>
      <c r="G226" s="537" t="s">
        <v>101</v>
      </c>
      <c r="H226" s="537" t="s">
        <v>9</v>
      </c>
      <c r="I226" s="623" t="s">
        <v>602</v>
      </c>
      <c r="J226" s="477" t="s">
        <v>596</v>
      </c>
      <c r="K226" s="480" t="s">
        <v>190</v>
      </c>
      <c r="L226" s="477" t="s">
        <v>333</v>
      </c>
      <c r="M226" s="477" t="s">
        <v>27</v>
      </c>
      <c r="N226" s="467" t="s">
        <v>5</v>
      </c>
      <c r="O226" s="467" t="s">
        <v>5</v>
      </c>
      <c r="P226" s="467" t="s">
        <v>9</v>
      </c>
      <c r="Q226" s="467" t="s">
        <v>5</v>
      </c>
      <c r="R226" s="477" t="s">
        <v>608</v>
      </c>
      <c r="S226" s="483" t="s">
        <v>5</v>
      </c>
      <c r="T226" s="51" t="s">
        <v>8</v>
      </c>
      <c r="U226" s="151" t="s">
        <v>102</v>
      </c>
      <c r="V226" s="151" t="s">
        <v>7</v>
      </c>
      <c r="W226" s="185" t="s">
        <v>11</v>
      </c>
      <c r="X226" s="96">
        <v>15</v>
      </c>
      <c r="Y226" s="145" t="s">
        <v>5</v>
      </c>
      <c r="Z226" s="150" t="s">
        <v>5</v>
      </c>
      <c r="AA226" s="188" t="s">
        <v>5</v>
      </c>
      <c r="AB226" s="189" t="s">
        <v>5</v>
      </c>
      <c r="AC226" s="183" t="s">
        <v>5</v>
      </c>
      <c r="AD226" s="149">
        <v>30</v>
      </c>
      <c r="AE226" s="142" t="s">
        <v>5</v>
      </c>
      <c r="AF226" s="582">
        <f>AG226+AH226</f>
        <v>156.25</v>
      </c>
      <c r="AG226" s="494">
        <f>X226+X227+X228+X229+X230</f>
        <v>126.25</v>
      </c>
      <c r="AH226" s="494">
        <f>AD226</f>
        <v>30</v>
      </c>
      <c r="AI226" s="497" t="s">
        <v>609</v>
      </c>
    </row>
    <row r="227" spans="1:35" ht="15" customHeight="1">
      <c r="A227" s="567"/>
      <c r="B227" s="481"/>
      <c r="C227" s="481"/>
      <c r="D227" s="590"/>
      <c r="E227" s="528"/>
      <c r="F227" s="481"/>
      <c r="G227" s="537"/>
      <c r="H227" s="537"/>
      <c r="I227" s="624"/>
      <c r="J227" s="478"/>
      <c r="K227" s="481"/>
      <c r="L227" s="478"/>
      <c r="M227" s="478"/>
      <c r="N227" s="468"/>
      <c r="O227" s="468"/>
      <c r="P227" s="468"/>
      <c r="Q227" s="468"/>
      <c r="R227" s="478"/>
      <c r="S227" s="484"/>
      <c r="T227" s="50" t="s">
        <v>14</v>
      </c>
      <c r="U227" s="181" t="s">
        <v>190</v>
      </c>
      <c r="V227" s="181" t="s">
        <v>7</v>
      </c>
      <c r="W227" s="217" t="s">
        <v>152</v>
      </c>
      <c r="X227" s="179">
        <v>45</v>
      </c>
      <c r="Y227" s="94" t="s">
        <v>5</v>
      </c>
      <c r="Z227" s="178"/>
      <c r="AA227" s="177"/>
      <c r="AB227" s="177"/>
      <c r="AC227" s="37"/>
      <c r="AD227" s="176"/>
      <c r="AE227" s="175"/>
      <c r="AF227" s="583"/>
      <c r="AG227" s="495"/>
      <c r="AH227" s="495"/>
      <c r="AI227" s="498"/>
    </row>
    <row r="228" spans="1:35" ht="15" customHeight="1">
      <c r="A228" s="567"/>
      <c r="B228" s="481"/>
      <c r="C228" s="481"/>
      <c r="D228" s="590"/>
      <c r="E228" s="528"/>
      <c r="F228" s="481"/>
      <c r="G228" s="537"/>
      <c r="H228" s="537"/>
      <c r="I228" s="624"/>
      <c r="J228" s="478"/>
      <c r="K228" s="481"/>
      <c r="L228" s="478"/>
      <c r="M228" s="478"/>
      <c r="N228" s="468"/>
      <c r="O228" s="468"/>
      <c r="P228" s="468"/>
      <c r="Q228" s="468"/>
      <c r="R228" s="478"/>
      <c r="S228" s="484"/>
      <c r="T228" s="50" t="s">
        <v>14</v>
      </c>
      <c r="U228" s="181" t="s">
        <v>5</v>
      </c>
      <c r="V228" s="181" t="s">
        <v>7</v>
      </c>
      <c r="W228" s="217" t="s">
        <v>152</v>
      </c>
      <c r="X228" s="179">
        <v>45</v>
      </c>
      <c r="Y228" s="94" t="s">
        <v>5</v>
      </c>
      <c r="Z228" s="178"/>
      <c r="AA228" s="177"/>
      <c r="AB228" s="177"/>
      <c r="AC228" s="37"/>
      <c r="AD228" s="176"/>
      <c r="AE228" s="175"/>
      <c r="AF228" s="583"/>
      <c r="AG228" s="495"/>
      <c r="AH228" s="495"/>
      <c r="AI228" s="498"/>
    </row>
    <row r="229" spans="1:35" ht="15" customHeight="1">
      <c r="A229" s="567"/>
      <c r="B229" s="481"/>
      <c r="C229" s="481"/>
      <c r="D229" s="590"/>
      <c r="E229" s="528"/>
      <c r="F229" s="481"/>
      <c r="G229" s="537"/>
      <c r="H229" s="537"/>
      <c r="I229" s="624"/>
      <c r="J229" s="478"/>
      <c r="K229" s="481"/>
      <c r="L229" s="478"/>
      <c r="M229" s="478"/>
      <c r="N229" s="468"/>
      <c r="O229" s="468"/>
      <c r="P229" s="468"/>
      <c r="Q229" s="468"/>
      <c r="R229" s="478"/>
      <c r="S229" s="484"/>
      <c r="T229" s="601" t="s">
        <v>21</v>
      </c>
      <c r="U229" s="473" t="s">
        <v>189</v>
      </c>
      <c r="V229" s="473" t="s">
        <v>5</v>
      </c>
      <c r="W229" s="183" t="s">
        <v>5</v>
      </c>
      <c r="X229" s="129">
        <v>15</v>
      </c>
      <c r="Y229" s="128" t="s">
        <v>5</v>
      </c>
      <c r="Z229" s="127"/>
      <c r="AA229" s="182"/>
      <c r="AB229" s="182"/>
      <c r="AC229" s="73"/>
      <c r="AD229" s="124"/>
      <c r="AE229" s="123"/>
      <c r="AF229" s="583"/>
      <c r="AG229" s="495"/>
      <c r="AH229" s="495"/>
      <c r="AI229" s="498"/>
    </row>
    <row r="230" spans="1:35" ht="16.25" thickBot="1">
      <c r="A230" s="568"/>
      <c r="B230" s="482"/>
      <c r="C230" s="482"/>
      <c r="D230" s="591"/>
      <c r="E230" s="529"/>
      <c r="F230" s="482"/>
      <c r="G230" s="512"/>
      <c r="H230" s="512"/>
      <c r="I230" s="625"/>
      <c r="J230" s="479"/>
      <c r="K230" s="482"/>
      <c r="L230" s="479"/>
      <c r="M230" s="479"/>
      <c r="N230" s="471"/>
      <c r="O230" s="471"/>
      <c r="P230" s="471"/>
      <c r="Q230" s="471"/>
      <c r="R230" s="479"/>
      <c r="S230" s="485"/>
      <c r="T230" s="604"/>
      <c r="U230" s="516"/>
      <c r="V230" s="516"/>
      <c r="W230" s="121" t="s">
        <v>11</v>
      </c>
      <c r="X230" s="120">
        <v>6.25</v>
      </c>
      <c r="Y230" s="119" t="s">
        <v>5</v>
      </c>
      <c r="Z230" s="118"/>
      <c r="AA230" s="117"/>
      <c r="AB230" s="117"/>
      <c r="AC230" s="116"/>
      <c r="AD230" s="115"/>
      <c r="AE230" s="114"/>
      <c r="AF230" s="584"/>
      <c r="AG230" s="496"/>
      <c r="AH230" s="496"/>
      <c r="AI230" s="499"/>
    </row>
    <row r="231" spans="1:35" ht="15" customHeight="1">
      <c r="A231" s="638" t="s">
        <v>102</v>
      </c>
      <c r="B231" s="480" t="s">
        <v>610</v>
      </c>
      <c r="C231" s="480" t="s">
        <v>611</v>
      </c>
      <c r="D231" s="589" t="s">
        <v>821</v>
      </c>
      <c r="E231" s="527" t="s">
        <v>3</v>
      </c>
      <c r="F231" s="595" t="s">
        <v>184</v>
      </c>
      <c r="G231" s="511" t="s">
        <v>10</v>
      </c>
      <c r="H231" s="511" t="s">
        <v>9</v>
      </c>
      <c r="I231" s="623" t="s">
        <v>612</v>
      </c>
      <c r="J231" s="626" t="s">
        <v>596</v>
      </c>
      <c r="K231" s="480" t="s">
        <v>44</v>
      </c>
      <c r="L231" s="626" t="s">
        <v>333</v>
      </c>
      <c r="M231" s="626" t="s">
        <v>27</v>
      </c>
      <c r="N231" s="629" t="s">
        <v>613</v>
      </c>
      <c r="O231" s="629" t="s">
        <v>5</v>
      </c>
      <c r="P231" s="629" t="s">
        <v>333</v>
      </c>
      <c r="Q231" s="629" t="s">
        <v>115</v>
      </c>
      <c r="R231" s="626" t="s">
        <v>579</v>
      </c>
      <c r="S231" s="635" t="s">
        <v>5</v>
      </c>
      <c r="T231" s="214" t="s">
        <v>8</v>
      </c>
      <c r="U231" s="151" t="s">
        <v>102</v>
      </c>
      <c r="V231" s="151" t="s">
        <v>7</v>
      </c>
      <c r="W231" s="185" t="s">
        <v>11</v>
      </c>
      <c r="X231" s="28">
        <v>15</v>
      </c>
      <c r="Y231" s="145" t="s">
        <v>5</v>
      </c>
      <c r="Z231" s="144" t="s">
        <v>128</v>
      </c>
      <c r="AA231" s="188" t="s">
        <v>188</v>
      </c>
      <c r="AB231" s="188" t="s">
        <v>46</v>
      </c>
      <c r="AC231" s="24" t="s">
        <v>6</v>
      </c>
      <c r="AD231" s="149">
        <v>15</v>
      </c>
      <c r="AE231" s="142" t="s">
        <v>5</v>
      </c>
      <c r="AF231" s="544">
        <f>AG231+AH231</f>
        <v>215</v>
      </c>
      <c r="AG231" s="494">
        <f>SUM(X231:X234)</f>
        <v>117.5</v>
      </c>
      <c r="AH231" s="494">
        <f>AD231+AD232</f>
        <v>97.5</v>
      </c>
      <c r="AI231" s="497" t="s">
        <v>614</v>
      </c>
    </row>
    <row r="232" spans="1:35" ht="15" customHeight="1">
      <c r="A232" s="639"/>
      <c r="B232" s="481"/>
      <c r="C232" s="481"/>
      <c r="D232" s="590"/>
      <c r="E232" s="528"/>
      <c r="F232" s="632"/>
      <c r="G232" s="537"/>
      <c r="H232" s="537"/>
      <c r="I232" s="624"/>
      <c r="J232" s="627"/>
      <c r="K232" s="481"/>
      <c r="L232" s="627"/>
      <c r="M232" s="627"/>
      <c r="N232" s="630"/>
      <c r="O232" s="630"/>
      <c r="P232" s="630"/>
      <c r="Q232" s="630"/>
      <c r="R232" s="627"/>
      <c r="S232" s="636"/>
      <c r="T232" s="213" t="s">
        <v>14</v>
      </c>
      <c r="U232" s="132" t="s">
        <v>187</v>
      </c>
      <c r="V232" s="132" t="s">
        <v>7</v>
      </c>
      <c r="W232" s="183" t="s">
        <v>6</v>
      </c>
      <c r="X232" s="77">
        <v>5</v>
      </c>
      <c r="Y232" s="128" t="s">
        <v>5</v>
      </c>
      <c r="Z232" s="190" t="s">
        <v>5</v>
      </c>
      <c r="AA232" s="189" t="s">
        <v>186</v>
      </c>
      <c r="AB232" s="189" t="s">
        <v>5</v>
      </c>
      <c r="AC232" s="44" t="s">
        <v>185</v>
      </c>
      <c r="AD232" s="459">
        <v>82.5</v>
      </c>
      <c r="AE232" s="152" t="s">
        <v>5</v>
      </c>
      <c r="AF232" s="545"/>
      <c r="AG232" s="495"/>
      <c r="AH232" s="495"/>
      <c r="AI232" s="498"/>
    </row>
    <row r="233" spans="1:35" ht="15" customHeight="1">
      <c r="A233" s="639"/>
      <c r="B233" s="481"/>
      <c r="C233" s="481"/>
      <c r="D233" s="590"/>
      <c r="E233" s="528"/>
      <c r="F233" s="632"/>
      <c r="G233" s="537"/>
      <c r="H233" s="537"/>
      <c r="I233" s="624"/>
      <c r="J233" s="627"/>
      <c r="K233" s="481"/>
      <c r="L233" s="627"/>
      <c r="M233" s="627"/>
      <c r="N233" s="630"/>
      <c r="O233" s="630"/>
      <c r="P233" s="630"/>
      <c r="Q233" s="630"/>
      <c r="R233" s="627"/>
      <c r="S233" s="636"/>
      <c r="T233" s="453" t="s">
        <v>5</v>
      </c>
      <c r="U233" s="449" t="s">
        <v>5</v>
      </c>
      <c r="V233" s="449" t="s">
        <v>5</v>
      </c>
      <c r="W233" s="456" t="s">
        <v>5</v>
      </c>
      <c r="X233" s="459">
        <v>82.5</v>
      </c>
      <c r="Y233" s="259" t="s">
        <v>5</v>
      </c>
      <c r="Z233" s="174"/>
      <c r="AA233" s="126"/>
      <c r="AB233" s="126"/>
      <c r="AC233" s="301"/>
      <c r="AD233" s="300"/>
      <c r="AE233" s="299"/>
      <c r="AF233" s="545"/>
      <c r="AG233" s="495"/>
      <c r="AH233" s="495"/>
      <c r="AI233" s="498"/>
    </row>
    <row r="234" spans="1:35" ht="15" customHeight="1" thickBot="1">
      <c r="A234" s="640"/>
      <c r="B234" s="482"/>
      <c r="C234" s="482"/>
      <c r="D234" s="591"/>
      <c r="E234" s="529"/>
      <c r="F234" s="633"/>
      <c r="G234" s="512"/>
      <c r="H234" s="512"/>
      <c r="I234" s="625"/>
      <c r="J234" s="628"/>
      <c r="K234" s="482"/>
      <c r="L234" s="628"/>
      <c r="M234" s="628"/>
      <c r="N234" s="631"/>
      <c r="O234" s="631"/>
      <c r="P234" s="631"/>
      <c r="Q234" s="631"/>
      <c r="R234" s="628"/>
      <c r="S234" s="637"/>
      <c r="T234" s="212" t="s">
        <v>14</v>
      </c>
      <c r="U234" s="122" t="s">
        <v>183</v>
      </c>
      <c r="V234" s="122" t="s">
        <v>7</v>
      </c>
      <c r="W234" s="210" t="s">
        <v>6</v>
      </c>
      <c r="X234" s="209">
        <v>15</v>
      </c>
      <c r="Y234" s="119" t="s">
        <v>5</v>
      </c>
      <c r="Z234" s="118"/>
      <c r="AA234" s="117"/>
      <c r="AB234" s="117"/>
      <c r="AC234" s="116"/>
      <c r="AD234" s="115"/>
      <c r="AE234" s="114"/>
      <c r="AF234" s="546"/>
      <c r="AG234" s="496"/>
      <c r="AH234" s="496"/>
      <c r="AI234" s="499"/>
    </row>
    <row r="235" spans="1:35" ht="15" customHeight="1">
      <c r="A235" s="634" t="s">
        <v>102</v>
      </c>
      <c r="B235" s="480" t="s">
        <v>615</v>
      </c>
      <c r="C235" s="480" t="s">
        <v>616</v>
      </c>
      <c r="D235" s="589" t="s">
        <v>820</v>
      </c>
      <c r="E235" s="527" t="s">
        <v>3</v>
      </c>
      <c r="F235" s="592" t="s">
        <v>2</v>
      </c>
      <c r="G235" s="511" t="s">
        <v>16</v>
      </c>
      <c r="H235" s="511" t="s">
        <v>182</v>
      </c>
      <c r="I235" s="623" t="s">
        <v>559</v>
      </c>
      <c r="J235" s="477" t="s">
        <v>617</v>
      </c>
      <c r="K235" s="480" t="s">
        <v>618</v>
      </c>
      <c r="L235" s="477" t="s">
        <v>9</v>
      </c>
      <c r="M235" s="477" t="s">
        <v>27</v>
      </c>
      <c r="N235" s="467" t="s">
        <v>91</v>
      </c>
      <c r="O235" s="467" t="s">
        <v>178</v>
      </c>
      <c r="P235" s="467" t="s">
        <v>333</v>
      </c>
      <c r="Q235" s="467" t="s">
        <v>211</v>
      </c>
      <c r="R235" s="477" t="s">
        <v>619</v>
      </c>
      <c r="S235" s="483" t="s">
        <v>178</v>
      </c>
      <c r="T235" s="51" t="s">
        <v>8</v>
      </c>
      <c r="U235" s="151" t="s">
        <v>102</v>
      </c>
      <c r="V235" s="151" t="s">
        <v>7</v>
      </c>
      <c r="W235" s="185" t="s">
        <v>11</v>
      </c>
      <c r="X235" s="157">
        <v>4.2270000000000003</v>
      </c>
      <c r="Y235" s="145" t="s">
        <v>5</v>
      </c>
      <c r="Z235" s="144" t="s">
        <v>115</v>
      </c>
      <c r="AA235" s="188" t="s">
        <v>181</v>
      </c>
      <c r="AB235" s="188" t="s">
        <v>5</v>
      </c>
      <c r="AC235" s="24" t="s">
        <v>5</v>
      </c>
      <c r="AD235" s="149">
        <v>18.3</v>
      </c>
      <c r="AE235" s="142" t="s">
        <v>5</v>
      </c>
      <c r="AF235" s="491">
        <f>AG235+AH235</f>
        <v>33.977000000000004</v>
      </c>
      <c r="AG235" s="494">
        <f>X235+X236+X237+X238+X239+X240</f>
        <v>15.677</v>
      </c>
      <c r="AH235" s="494">
        <f>AD235</f>
        <v>18.3</v>
      </c>
      <c r="AI235" s="497" t="s">
        <v>620</v>
      </c>
    </row>
    <row r="236" spans="1:35" ht="15" customHeight="1">
      <c r="A236" s="567"/>
      <c r="B236" s="481"/>
      <c r="C236" s="481"/>
      <c r="D236" s="590"/>
      <c r="E236" s="528"/>
      <c r="F236" s="593"/>
      <c r="G236" s="537"/>
      <c r="H236" s="537"/>
      <c r="I236" s="624"/>
      <c r="J236" s="478"/>
      <c r="K236" s="481"/>
      <c r="L236" s="478"/>
      <c r="M236" s="478"/>
      <c r="N236" s="468"/>
      <c r="O236" s="468"/>
      <c r="P236" s="468"/>
      <c r="Q236" s="468"/>
      <c r="R236" s="478"/>
      <c r="S236" s="484"/>
      <c r="T236" s="50" t="s">
        <v>90</v>
      </c>
      <c r="U236" s="181" t="s">
        <v>180</v>
      </c>
      <c r="V236" s="181" t="s">
        <v>178</v>
      </c>
      <c r="W236" s="180" t="s">
        <v>87</v>
      </c>
      <c r="X236" s="179">
        <v>1.45</v>
      </c>
      <c r="Y236" s="94" t="s">
        <v>5</v>
      </c>
      <c r="Z236" s="178"/>
      <c r="AA236" s="177"/>
      <c r="AB236" s="177"/>
      <c r="AC236" s="37"/>
      <c r="AD236" s="176"/>
      <c r="AE236" s="175"/>
      <c r="AF236" s="492"/>
      <c r="AG236" s="495"/>
      <c r="AH236" s="495"/>
      <c r="AI236" s="498"/>
    </row>
    <row r="237" spans="1:35" ht="15" customHeight="1">
      <c r="A237" s="567"/>
      <c r="B237" s="481"/>
      <c r="C237" s="481"/>
      <c r="D237" s="590"/>
      <c r="E237" s="528"/>
      <c r="F237" s="593"/>
      <c r="G237" s="537"/>
      <c r="H237" s="537"/>
      <c r="I237" s="624"/>
      <c r="J237" s="478"/>
      <c r="K237" s="481"/>
      <c r="L237" s="478"/>
      <c r="M237" s="600"/>
      <c r="N237" s="466"/>
      <c r="O237" s="468"/>
      <c r="P237" s="468"/>
      <c r="Q237" s="466"/>
      <c r="R237" s="600"/>
      <c r="S237" s="616"/>
      <c r="T237" s="43" t="s">
        <v>59</v>
      </c>
      <c r="U237" s="181" t="s">
        <v>179</v>
      </c>
      <c r="V237" s="181" t="s">
        <v>178</v>
      </c>
      <c r="W237" s="180" t="s">
        <v>79</v>
      </c>
      <c r="X237" s="179">
        <v>3.9</v>
      </c>
      <c r="Y237" s="94" t="s">
        <v>5</v>
      </c>
      <c r="Z237" s="178"/>
      <c r="AA237" s="177"/>
      <c r="AB237" s="177"/>
      <c r="AC237" s="37"/>
      <c r="AD237" s="176"/>
      <c r="AE237" s="175"/>
      <c r="AF237" s="492"/>
      <c r="AG237" s="495"/>
      <c r="AH237" s="495"/>
      <c r="AI237" s="498"/>
    </row>
    <row r="238" spans="1:35" ht="15" customHeight="1">
      <c r="A238" s="567"/>
      <c r="B238" s="481"/>
      <c r="C238" s="481"/>
      <c r="D238" s="590"/>
      <c r="E238" s="528"/>
      <c r="F238" s="593"/>
      <c r="G238" s="537"/>
      <c r="H238" s="537"/>
      <c r="I238" s="624"/>
      <c r="J238" s="478"/>
      <c r="K238" s="481"/>
      <c r="L238" s="478"/>
      <c r="M238" s="614" t="s">
        <v>90</v>
      </c>
      <c r="N238" s="470" t="s">
        <v>621</v>
      </c>
      <c r="O238" s="468"/>
      <c r="P238" s="468"/>
      <c r="Q238" s="470" t="s">
        <v>115</v>
      </c>
      <c r="R238" s="614" t="s">
        <v>5</v>
      </c>
      <c r="S238" s="615" t="s">
        <v>5</v>
      </c>
      <c r="T238" s="50" t="s">
        <v>14</v>
      </c>
      <c r="U238" s="181" t="s">
        <v>103</v>
      </c>
      <c r="V238" s="181" t="s">
        <v>7</v>
      </c>
      <c r="W238" s="180" t="s">
        <v>11</v>
      </c>
      <c r="X238" s="179">
        <v>5</v>
      </c>
      <c r="Y238" s="94" t="s">
        <v>5</v>
      </c>
      <c r="Z238" s="178"/>
      <c r="AA238" s="177"/>
      <c r="AB238" s="177"/>
      <c r="AC238" s="37"/>
      <c r="AD238" s="176"/>
      <c r="AE238" s="175"/>
      <c r="AF238" s="492"/>
      <c r="AG238" s="495"/>
      <c r="AH238" s="495"/>
      <c r="AI238" s="498"/>
    </row>
    <row r="239" spans="1:35" ht="15" customHeight="1">
      <c r="A239" s="567"/>
      <c r="B239" s="481"/>
      <c r="C239" s="481"/>
      <c r="D239" s="590"/>
      <c r="E239" s="528"/>
      <c r="F239" s="593"/>
      <c r="G239" s="537"/>
      <c r="H239" s="537"/>
      <c r="I239" s="624"/>
      <c r="J239" s="478"/>
      <c r="K239" s="481"/>
      <c r="L239" s="478"/>
      <c r="M239" s="478"/>
      <c r="N239" s="468"/>
      <c r="O239" s="468"/>
      <c r="P239" s="468"/>
      <c r="Q239" s="468"/>
      <c r="R239" s="478"/>
      <c r="S239" s="484"/>
      <c r="T239" s="50" t="s">
        <v>14</v>
      </c>
      <c r="U239" s="215" t="s">
        <v>174</v>
      </c>
      <c r="V239" s="215" t="s">
        <v>7</v>
      </c>
      <c r="W239" s="183" t="s">
        <v>11</v>
      </c>
      <c r="X239" s="129">
        <v>0.2</v>
      </c>
      <c r="Y239" s="128" t="s">
        <v>5</v>
      </c>
      <c r="Z239" s="127"/>
      <c r="AA239" s="182"/>
      <c r="AB239" s="182"/>
      <c r="AC239" s="73"/>
      <c r="AD239" s="124"/>
      <c r="AE239" s="123"/>
      <c r="AF239" s="492"/>
      <c r="AG239" s="495"/>
      <c r="AH239" s="495"/>
      <c r="AI239" s="498"/>
    </row>
    <row r="240" spans="1:35" ht="16.25" thickBot="1">
      <c r="A240" s="568"/>
      <c r="B240" s="482"/>
      <c r="C240" s="482"/>
      <c r="D240" s="591"/>
      <c r="E240" s="529"/>
      <c r="F240" s="594"/>
      <c r="G240" s="512"/>
      <c r="H240" s="512"/>
      <c r="I240" s="625"/>
      <c r="J240" s="479"/>
      <c r="K240" s="482"/>
      <c r="L240" s="479"/>
      <c r="M240" s="479"/>
      <c r="N240" s="471"/>
      <c r="O240" s="471"/>
      <c r="P240" s="471"/>
      <c r="Q240" s="471"/>
      <c r="R240" s="479"/>
      <c r="S240" s="485"/>
      <c r="T240" s="34" t="s">
        <v>21</v>
      </c>
      <c r="U240" s="122" t="s">
        <v>109</v>
      </c>
      <c r="V240" s="122" t="s">
        <v>57</v>
      </c>
      <c r="W240" s="121" t="s">
        <v>11</v>
      </c>
      <c r="X240" s="120">
        <v>0.9</v>
      </c>
      <c r="Y240" s="119" t="s">
        <v>5</v>
      </c>
      <c r="Z240" s="118"/>
      <c r="AA240" s="117"/>
      <c r="AB240" s="117"/>
      <c r="AC240" s="116"/>
      <c r="AD240" s="115"/>
      <c r="AE240" s="114"/>
      <c r="AF240" s="493"/>
      <c r="AG240" s="496"/>
      <c r="AH240" s="496"/>
      <c r="AI240" s="499"/>
    </row>
    <row r="241" spans="1:35" ht="15" customHeight="1">
      <c r="A241" s="585" t="s">
        <v>102</v>
      </c>
      <c r="B241" s="480" t="s">
        <v>622</v>
      </c>
      <c r="C241" s="480" t="s">
        <v>623</v>
      </c>
      <c r="D241" s="589" t="s">
        <v>819</v>
      </c>
      <c r="E241" s="527" t="s">
        <v>3</v>
      </c>
      <c r="F241" s="595" t="s">
        <v>108</v>
      </c>
      <c r="G241" s="511" t="s">
        <v>16</v>
      </c>
      <c r="H241" s="511" t="s">
        <v>175</v>
      </c>
      <c r="I241" s="623" t="s">
        <v>546</v>
      </c>
      <c r="J241" s="626" t="s">
        <v>617</v>
      </c>
      <c r="K241" s="480" t="s">
        <v>80</v>
      </c>
      <c r="L241" s="626" t="s">
        <v>331</v>
      </c>
      <c r="M241" s="626" t="s">
        <v>90</v>
      </c>
      <c r="N241" s="629" t="s">
        <v>624</v>
      </c>
      <c r="O241" s="629" t="s">
        <v>175</v>
      </c>
      <c r="P241" s="629" t="s">
        <v>333</v>
      </c>
      <c r="Q241" s="629" t="s">
        <v>128</v>
      </c>
      <c r="R241" s="626" t="s">
        <v>5</v>
      </c>
      <c r="S241" s="635" t="s">
        <v>5</v>
      </c>
      <c r="T241" s="214" t="s">
        <v>8</v>
      </c>
      <c r="U241" s="151" t="s">
        <v>102</v>
      </c>
      <c r="V241" s="151" t="s">
        <v>7</v>
      </c>
      <c r="W241" s="185" t="s">
        <v>11</v>
      </c>
      <c r="X241" s="28">
        <v>18</v>
      </c>
      <c r="Y241" s="145" t="s">
        <v>5</v>
      </c>
      <c r="Z241" s="150" t="s">
        <v>5</v>
      </c>
      <c r="AA241" s="188" t="s">
        <v>5</v>
      </c>
      <c r="AB241" s="188" t="s">
        <v>5</v>
      </c>
      <c r="AC241" s="24" t="s">
        <v>152</v>
      </c>
      <c r="AD241" s="149">
        <v>10</v>
      </c>
      <c r="AE241" s="142" t="s">
        <v>5</v>
      </c>
      <c r="AF241" s="544">
        <f>AG241+AH241</f>
        <v>122</v>
      </c>
      <c r="AG241" s="494">
        <f>X241+X242+X243+X244</f>
        <v>45</v>
      </c>
      <c r="AH241" s="494">
        <f>AD241+AD242</f>
        <v>77</v>
      </c>
      <c r="AI241" s="497" t="s">
        <v>625</v>
      </c>
    </row>
    <row r="242" spans="1:35" ht="15" customHeight="1">
      <c r="A242" s="567"/>
      <c r="B242" s="481"/>
      <c r="C242" s="481"/>
      <c r="D242" s="590"/>
      <c r="E242" s="528"/>
      <c r="F242" s="632"/>
      <c r="G242" s="537"/>
      <c r="H242" s="537"/>
      <c r="I242" s="624"/>
      <c r="J242" s="627"/>
      <c r="K242" s="481"/>
      <c r="L242" s="627"/>
      <c r="M242" s="627"/>
      <c r="N242" s="630"/>
      <c r="O242" s="630"/>
      <c r="P242" s="630"/>
      <c r="Q242" s="630"/>
      <c r="R242" s="627"/>
      <c r="S242" s="636"/>
      <c r="T242" s="213" t="s">
        <v>90</v>
      </c>
      <c r="U242" s="181" t="s">
        <v>177</v>
      </c>
      <c r="V242" s="181" t="s">
        <v>175</v>
      </c>
      <c r="W242" s="180" t="s">
        <v>87</v>
      </c>
      <c r="X242" s="40">
        <v>3</v>
      </c>
      <c r="Y242" s="94" t="s">
        <v>5</v>
      </c>
      <c r="Z242" s="201" t="s">
        <v>27</v>
      </c>
      <c r="AA242" s="198" t="s">
        <v>5</v>
      </c>
      <c r="AB242" s="198" t="s">
        <v>5</v>
      </c>
      <c r="AC242" s="41" t="s">
        <v>152</v>
      </c>
      <c r="AD242" s="203">
        <v>67</v>
      </c>
      <c r="AE242" s="202" t="s">
        <v>5</v>
      </c>
      <c r="AF242" s="545"/>
      <c r="AG242" s="495"/>
      <c r="AH242" s="495"/>
      <c r="AI242" s="498"/>
    </row>
    <row r="243" spans="1:35" ht="15" customHeight="1">
      <c r="A243" s="567"/>
      <c r="B243" s="481"/>
      <c r="C243" s="481"/>
      <c r="D243" s="590"/>
      <c r="E243" s="528"/>
      <c r="F243" s="632"/>
      <c r="G243" s="537"/>
      <c r="H243" s="537"/>
      <c r="I243" s="624"/>
      <c r="J243" s="627"/>
      <c r="K243" s="481"/>
      <c r="L243" s="627"/>
      <c r="M243" s="627"/>
      <c r="N243" s="630"/>
      <c r="O243" s="630"/>
      <c r="P243" s="630"/>
      <c r="Q243" s="630"/>
      <c r="R243" s="627"/>
      <c r="S243" s="636"/>
      <c r="T243" s="213" t="s">
        <v>90</v>
      </c>
      <c r="U243" s="132" t="s">
        <v>176</v>
      </c>
      <c r="V243" s="132" t="s">
        <v>175</v>
      </c>
      <c r="W243" s="183" t="s">
        <v>11</v>
      </c>
      <c r="X243" s="77">
        <v>23.6</v>
      </c>
      <c r="Y243" s="128" t="s">
        <v>5</v>
      </c>
      <c r="Z243" s="127"/>
      <c r="AA243" s="182"/>
      <c r="AB243" s="182"/>
      <c r="AC243" s="73"/>
      <c r="AD243" s="124"/>
      <c r="AE243" s="123"/>
      <c r="AF243" s="545"/>
      <c r="AG243" s="495"/>
      <c r="AH243" s="495"/>
      <c r="AI243" s="498"/>
    </row>
    <row r="244" spans="1:35" ht="16.25" thickBot="1">
      <c r="A244" s="568"/>
      <c r="B244" s="482"/>
      <c r="C244" s="482"/>
      <c r="D244" s="591"/>
      <c r="E244" s="529"/>
      <c r="F244" s="633"/>
      <c r="G244" s="512"/>
      <c r="H244" s="512"/>
      <c r="I244" s="625"/>
      <c r="J244" s="628"/>
      <c r="K244" s="482"/>
      <c r="L244" s="628"/>
      <c r="M244" s="628"/>
      <c r="N244" s="631"/>
      <c r="O244" s="631"/>
      <c r="P244" s="631"/>
      <c r="Q244" s="631"/>
      <c r="R244" s="628"/>
      <c r="S244" s="637"/>
      <c r="T244" s="212" t="s">
        <v>14</v>
      </c>
      <c r="U244" s="211" t="s">
        <v>174</v>
      </c>
      <c r="V244" s="211" t="s">
        <v>7</v>
      </c>
      <c r="W244" s="210" t="s">
        <v>11</v>
      </c>
      <c r="X244" s="209">
        <v>0.4</v>
      </c>
      <c r="Y244" s="119" t="s">
        <v>5</v>
      </c>
      <c r="Z244" s="118"/>
      <c r="AA244" s="117"/>
      <c r="AB244" s="117"/>
      <c r="AC244" s="116"/>
      <c r="AD244" s="115"/>
      <c r="AE244" s="114"/>
      <c r="AF244" s="546"/>
      <c r="AG244" s="496"/>
      <c r="AH244" s="496"/>
      <c r="AI244" s="499"/>
    </row>
    <row r="245" spans="1:35" ht="15" customHeight="1">
      <c r="A245" s="585" t="s">
        <v>102</v>
      </c>
      <c r="B245" s="480" t="s">
        <v>626</v>
      </c>
      <c r="C245" s="480" t="s">
        <v>627</v>
      </c>
      <c r="D245" s="589" t="s">
        <v>818</v>
      </c>
      <c r="E245" s="527" t="s">
        <v>3</v>
      </c>
      <c r="F245" s="592" t="s">
        <v>12</v>
      </c>
      <c r="G245" s="511" t="s">
        <v>30</v>
      </c>
      <c r="H245" s="511" t="s">
        <v>173</v>
      </c>
      <c r="I245" s="623" t="s">
        <v>559</v>
      </c>
      <c r="J245" s="477" t="s">
        <v>617</v>
      </c>
      <c r="K245" s="480" t="s">
        <v>552</v>
      </c>
      <c r="L245" s="477" t="s">
        <v>5</v>
      </c>
      <c r="M245" s="477" t="s">
        <v>5</v>
      </c>
      <c r="N245" s="467" t="s">
        <v>5</v>
      </c>
      <c r="O245" s="467" t="s">
        <v>5</v>
      </c>
      <c r="P245" s="467" t="s">
        <v>5</v>
      </c>
      <c r="Q245" s="467" t="s">
        <v>5</v>
      </c>
      <c r="R245" s="477" t="s">
        <v>5</v>
      </c>
      <c r="S245" s="483" t="s">
        <v>5</v>
      </c>
      <c r="T245" s="51" t="s">
        <v>8</v>
      </c>
      <c r="U245" s="151" t="s">
        <v>102</v>
      </c>
      <c r="V245" s="151" t="s">
        <v>7</v>
      </c>
      <c r="W245" s="185" t="s">
        <v>11</v>
      </c>
      <c r="X245" s="157">
        <v>1.454</v>
      </c>
      <c r="Y245" s="145" t="s">
        <v>5</v>
      </c>
      <c r="Z245" s="150" t="s">
        <v>5</v>
      </c>
      <c r="AA245" s="188" t="s">
        <v>5</v>
      </c>
      <c r="AB245" s="188" t="s">
        <v>5</v>
      </c>
      <c r="AC245" s="24" t="s">
        <v>172</v>
      </c>
      <c r="AD245" s="149">
        <v>2</v>
      </c>
      <c r="AE245" s="142" t="s">
        <v>5</v>
      </c>
      <c r="AF245" s="491">
        <f>AG245+AH245</f>
        <v>5.5039999999999996</v>
      </c>
      <c r="AG245" s="494">
        <f>X245+X247+X246</f>
        <v>3.504</v>
      </c>
      <c r="AH245" s="494">
        <f>AD245</f>
        <v>2</v>
      </c>
      <c r="AI245" s="497" t="s">
        <v>628</v>
      </c>
    </row>
    <row r="246" spans="1:35" ht="15" customHeight="1">
      <c r="A246" s="567"/>
      <c r="B246" s="481"/>
      <c r="C246" s="481"/>
      <c r="D246" s="590"/>
      <c r="E246" s="528"/>
      <c r="F246" s="593"/>
      <c r="G246" s="537"/>
      <c r="H246" s="537"/>
      <c r="I246" s="624"/>
      <c r="J246" s="478"/>
      <c r="K246" s="481"/>
      <c r="L246" s="478"/>
      <c r="M246" s="478"/>
      <c r="N246" s="468"/>
      <c r="O246" s="468"/>
      <c r="P246" s="468"/>
      <c r="Q246" s="468"/>
      <c r="R246" s="478"/>
      <c r="S246" s="484"/>
      <c r="T246" s="50" t="s">
        <v>14</v>
      </c>
      <c r="U246" s="132" t="s">
        <v>171</v>
      </c>
      <c r="V246" s="132" t="s">
        <v>7</v>
      </c>
      <c r="W246" s="183" t="s">
        <v>11</v>
      </c>
      <c r="X246" s="208">
        <v>2</v>
      </c>
      <c r="Y246" s="128" t="s">
        <v>5</v>
      </c>
      <c r="Z246" s="127"/>
      <c r="AA246" s="182"/>
      <c r="AB246" s="182"/>
      <c r="AC246" s="73"/>
      <c r="AD246" s="124"/>
      <c r="AE246" s="123"/>
      <c r="AF246" s="492"/>
      <c r="AG246" s="495"/>
      <c r="AH246" s="495"/>
      <c r="AI246" s="498"/>
    </row>
    <row r="247" spans="1:35" ht="16.25" thickBot="1">
      <c r="A247" s="568"/>
      <c r="B247" s="482"/>
      <c r="C247" s="482"/>
      <c r="D247" s="591"/>
      <c r="E247" s="529"/>
      <c r="F247" s="594"/>
      <c r="G247" s="512"/>
      <c r="H247" s="512"/>
      <c r="I247" s="625"/>
      <c r="J247" s="479"/>
      <c r="K247" s="482"/>
      <c r="L247" s="479"/>
      <c r="M247" s="479"/>
      <c r="N247" s="471"/>
      <c r="O247" s="471"/>
      <c r="P247" s="471"/>
      <c r="Q247" s="471"/>
      <c r="R247" s="479"/>
      <c r="S247" s="485"/>
      <c r="T247" s="34" t="s">
        <v>90</v>
      </c>
      <c r="U247" s="122" t="s">
        <v>170</v>
      </c>
      <c r="V247" s="122" t="s">
        <v>169</v>
      </c>
      <c r="W247" s="121" t="s">
        <v>87</v>
      </c>
      <c r="X247" s="120">
        <v>0.05</v>
      </c>
      <c r="Y247" s="119" t="s">
        <v>5</v>
      </c>
      <c r="Z247" s="118"/>
      <c r="AA247" s="117"/>
      <c r="AB247" s="117"/>
      <c r="AC247" s="116"/>
      <c r="AD247" s="115"/>
      <c r="AE247" s="114"/>
      <c r="AF247" s="493"/>
      <c r="AG247" s="496"/>
      <c r="AH247" s="496"/>
      <c r="AI247" s="499"/>
    </row>
    <row r="248" spans="1:35" ht="15" customHeight="1">
      <c r="A248" s="585" t="s">
        <v>102</v>
      </c>
      <c r="B248" s="480" t="s">
        <v>629</v>
      </c>
      <c r="C248" s="480" t="s">
        <v>630</v>
      </c>
      <c r="D248" s="589" t="s">
        <v>817</v>
      </c>
      <c r="E248" s="527" t="s">
        <v>3</v>
      </c>
      <c r="F248" s="592" t="s">
        <v>108</v>
      </c>
      <c r="G248" s="511" t="s">
        <v>10</v>
      </c>
      <c r="H248" s="511" t="s">
        <v>166</v>
      </c>
      <c r="I248" s="623" t="s">
        <v>631</v>
      </c>
      <c r="J248" s="477" t="s">
        <v>617</v>
      </c>
      <c r="K248" s="480" t="s">
        <v>44</v>
      </c>
      <c r="L248" s="477" t="s">
        <v>5</v>
      </c>
      <c r="M248" s="477" t="s">
        <v>5</v>
      </c>
      <c r="N248" s="467" t="s">
        <v>632</v>
      </c>
      <c r="O248" s="467" t="s">
        <v>5</v>
      </c>
      <c r="P248" s="467" t="s">
        <v>333</v>
      </c>
      <c r="Q248" s="467" t="s">
        <v>128</v>
      </c>
      <c r="R248" s="477" t="s">
        <v>5</v>
      </c>
      <c r="S248" s="483" t="s">
        <v>5</v>
      </c>
      <c r="T248" s="51" t="s">
        <v>8</v>
      </c>
      <c r="U248" s="151" t="s">
        <v>102</v>
      </c>
      <c r="V248" s="151" t="s">
        <v>7</v>
      </c>
      <c r="W248" s="185" t="s">
        <v>11</v>
      </c>
      <c r="X248" s="157">
        <v>3.0739999999999998</v>
      </c>
      <c r="Y248" s="145" t="s">
        <v>5</v>
      </c>
      <c r="Z248" s="144" t="s">
        <v>115</v>
      </c>
      <c r="AA248" s="188" t="s">
        <v>168</v>
      </c>
      <c r="AB248" s="188" t="s">
        <v>5</v>
      </c>
      <c r="AC248" s="24" t="s">
        <v>5</v>
      </c>
      <c r="AD248" s="149">
        <v>10</v>
      </c>
      <c r="AE248" s="142" t="s">
        <v>5</v>
      </c>
      <c r="AF248" s="491">
        <f>AG248+AH248</f>
        <v>19.274000000000001</v>
      </c>
      <c r="AG248" s="494">
        <f>X248+X249+X250</f>
        <v>9.2740000000000009</v>
      </c>
      <c r="AH248" s="494">
        <f>AD248</f>
        <v>10</v>
      </c>
      <c r="AI248" s="497" t="s">
        <v>633</v>
      </c>
    </row>
    <row r="249" spans="1:35" ht="15" customHeight="1">
      <c r="A249" s="567"/>
      <c r="B249" s="481"/>
      <c r="C249" s="481"/>
      <c r="D249" s="590"/>
      <c r="E249" s="528"/>
      <c r="F249" s="593"/>
      <c r="G249" s="537"/>
      <c r="H249" s="537"/>
      <c r="I249" s="624"/>
      <c r="J249" s="478"/>
      <c r="K249" s="481"/>
      <c r="L249" s="478"/>
      <c r="M249" s="478"/>
      <c r="N249" s="468"/>
      <c r="O249" s="468"/>
      <c r="P249" s="468"/>
      <c r="Q249" s="468"/>
      <c r="R249" s="478"/>
      <c r="S249" s="484"/>
      <c r="T249" s="50" t="s">
        <v>90</v>
      </c>
      <c r="U249" s="132" t="s">
        <v>167</v>
      </c>
      <c r="V249" s="132" t="s">
        <v>166</v>
      </c>
      <c r="W249" s="183" t="s">
        <v>87</v>
      </c>
      <c r="X249" s="208">
        <v>4.2</v>
      </c>
      <c r="Y249" s="128" t="s">
        <v>5</v>
      </c>
      <c r="Z249" s="127"/>
      <c r="AA249" s="182"/>
      <c r="AB249" s="182"/>
      <c r="AC249" s="73"/>
      <c r="AD249" s="124"/>
      <c r="AE249" s="123"/>
      <c r="AF249" s="492"/>
      <c r="AG249" s="495"/>
      <c r="AH249" s="495"/>
      <c r="AI249" s="498"/>
    </row>
    <row r="250" spans="1:35" ht="16.25" thickBot="1">
      <c r="A250" s="568"/>
      <c r="B250" s="482"/>
      <c r="C250" s="482"/>
      <c r="D250" s="591"/>
      <c r="E250" s="529"/>
      <c r="F250" s="594"/>
      <c r="G250" s="512"/>
      <c r="H250" s="512"/>
      <c r="I250" s="625"/>
      <c r="J250" s="479"/>
      <c r="K250" s="482"/>
      <c r="L250" s="479"/>
      <c r="M250" s="479"/>
      <c r="N250" s="471"/>
      <c r="O250" s="471"/>
      <c r="P250" s="471"/>
      <c r="Q250" s="471"/>
      <c r="R250" s="479"/>
      <c r="S250" s="485"/>
      <c r="T250" s="34" t="s">
        <v>14</v>
      </c>
      <c r="U250" s="122" t="s">
        <v>44</v>
      </c>
      <c r="V250" s="122" t="s">
        <v>7</v>
      </c>
      <c r="W250" s="121" t="s">
        <v>79</v>
      </c>
      <c r="X250" s="120">
        <v>2</v>
      </c>
      <c r="Y250" s="119" t="s">
        <v>5</v>
      </c>
      <c r="Z250" s="118"/>
      <c r="AA250" s="117"/>
      <c r="AB250" s="117"/>
      <c r="AC250" s="116"/>
      <c r="AD250" s="115"/>
      <c r="AE250" s="114"/>
      <c r="AF250" s="493"/>
      <c r="AG250" s="496"/>
      <c r="AH250" s="496"/>
      <c r="AI250" s="499"/>
    </row>
    <row r="251" spans="1:35" ht="15" customHeight="1">
      <c r="A251" s="585" t="s">
        <v>102</v>
      </c>
      <c r="B251" s="480" t="s">
        <v>634</v>
      </c>
      <c r="C251" s="480" t="s">
        <v>635</v>
      </c>
      <c r="D251" s="589" t="s">
        <v>816</v>
      </c>
      <c r="E251" s="527" t="s">
        <v>3</v>
      </c>
      <c r="F251" s="592" t="s">
        <v>108</v>
      </c>
      <c r="G251" s="480" t="s">
        <v>16</v>
      </c>
      <c r="H251" s="480" t="s">
        <v>15</v>
      </c>
      <c r="I251" s="532" t="s">
        <v>546</v>
      </c>
      <c r="J251" s="477" t="s">
        <v>617</v>
      </c>
      <c r="K251" s="480" t="s">
        <v>116</v>
      </c>
      <c r="L251" s="477" t="s">
        <v>5</v>
      </c>
      <c r="M251" s="477" t="s">
        <v>5</v>
      </c>
      <c r="N251" s="467" t="s">
        <v>5</v>
      </c>
      <c r="O251" s="467" t="s">
        <v>5</v>
      </c>
      <c r="P251" s="467" t="s">
        <v>9</v>
      </c>
      <c r="Q251" s="467" t="s">
        <v>90</v>
      </c>
      <c r="R251" s="477" t="s">
        <v>9</v>
      </c>
      <c r="S251" s="483" t="s">
        <v>5</v>
      </c>
      <c r="T251" s="51" t="s">
        <v>8</v>
      </c>
      <c r="U251" s="151" t="s">
        <v>102</v>
      </c>
      <c r="V251" s="151" t="s">
        <v>7</v>
      </c>
      <c r="W251" s="185" t="s">
        <v>11</v>
      </c>
      <c r="X251" s="157">
        <v>4.5380000000000003</v>
      </c>
      <c r="Y251" s="145" t="s">
        <v>5</v>
      </c>
      <c r="Z251" s="150" t="s">
        <v>27</v>
      </c>
      <c r="AA251" s="188" t="s">
        <v>5</v>
      </c>
      <c r="AB251" s="188" t="s">
        <v>5</v>
      </c>
      <c r="AC251" s="24" t="s">
        <v>79</v>
      </c>
      <c r="AD251" s="149">
        <v>13</v>
      </c>
      <c r="AE251" s="142" t="s">
        <v>5</v>
      </c>
      <c r="AF251" s="611">
        <f>AG251+AH251</f>
        <v>31.898</v>
      </c>
      <c r="AG251" s="494">
        <f>SUM(X251:X257)</f>
        <v>18.898</v>
      </c>
      <c r="AH251" s="494">
        <f>AD251</f>
        <v>13</v>
      </c>
      <c r="AI251" s="497" t="s">
        <v>636</v>
      </c>
    </row>
    <row r="252" spans="1:35" ht="15" customHeight="1">
      <c r="A252" s="567"/>
      <c r="B252" s="481"/>
      <c r="C252" s="481"/>
      <c r="D252" s="590"/>
      <c r="E252" s="528"/>
      <c r="F252" s="481"/>
      <c r="G252" s="481"/>
      <c r="H252" s="481"/>
      <c r="I252" s="533"/>
      <c r="J252" s="478"/>
      <c r="K252" s="481"/>
      <c r="L252" s="478"/>
      <c r="M252" s="478"/>
      <c r="N252" s="468"/>
      <c r="O252" s="468"/>
      <c r="P252" s="468"/>
      <c r="Q252" s="468"/>
      <c r="R252" s="478"/>
      <c r="S252" s="484"/>
      <c r="T252" s="43" t="s">
        <v>90</v>
      </c>
      <c r="U252" s="181" t="s">
        <v>165</v>
      </c>
      <c r="V252" s="181" t="s">
        <v>15</v>
      </c>
      <c r="W252" s="180" t="s">
        <v>87</v>
      </c>
      <c r="X252" s="197">
        <v>2.2000000000000002</v>
      </c>
      <c r="Y252" s="94" t="s">
        <v>5</v>
      </c>
      <c r="Z252" s="178"/>
      <c r="AA252" s="177"/>
      <c r="AB252" s="177"/>
      <c r="AC252" s="37"/>
      <c r="AD252" s="176"/>
      <c r="AE252" s="175"/>
      <c r="AF252" s="612"/>
      <c r="AG252" s="495"/>
      <c r="AH252" s="495"/>
      <c r="AI252" s="498"/>
    </row>
    <row r="253" spans="1:35" ht="15" customHeight="1">
      <c r="A253" s="567"/>
      <c r="B253" s="481"/>
      <c r="C253" s="481"/>
      <c r="D253" s="590"/>
      <c r="E253" s="528"/>
      <c r="F253" s="481"/>
      <c r="G253" s="481"/>
      <c r="H253" s="481"/>
      <c r="I253" s="533"/>
      <c r="J253" s="478"/>
      <c r="K253" s="481"/>
      <c r="L253" s="478"/>
      <c r="M253" s="478"/>
      <c r="N253" s="468"/>
      <c r="O253" s="468"/>
      <c r="P253" s="468"/>
      <c r="Q253" s="466"/>
      <c r="R253" s="600"/>
      <c r="S253" s="616"/>
      <c r="T253" s="50" t="s">
        <v>90</v>
      </c>
      <c r="U253" s="181" t="s">
        <v>164</v>
      </c>
      <c r="V253" s="181" t="s">
        <v>15</v>
      </c>
      <c r="W253" s="180" t="s">
        <v>5</v>
      </c>
      <c r="X253" s="197">
        <v>11</v>
      </c>
      <c r="Y253" s="94" t="s">
        <v>5</v>
      </c>
      <c r="Z253" s="178"/>
      <c r="AA253" s="177"/>
      <c r="AB253" s="177"/>
      <c r="AC253" s="37"/>
      <c r="AD253" s="176"/>
      <c r="AE253" s="175"/>
      <c r="AF253" s="612"/>
      <c r="AG253" s="495"/>
      <c r="AH253" s="495"/>
      <c r="AI253" s="498"/>
    </row>
    <row r="254" spans="1:35" ht="15" customHeight="1">
      <c r="A254" s="567"/>
      <c r="B254" s="481"/>
      <c r="C254" s="481"/>
      <c r="D254" s="590"/>
      <c r="E254" s="528"/>
      <c r="F254" s="481"/>
      <c r="G254" s="481"/>
      <c r="H254" s="481"/>
      <c r="I254" s="533"/>
      <c r="J254" s="478"/>
      <c r="K254" s="481"/>
      <c r="L254" s="478"/>
      <c r="M254" s="478"/>
      <c r="N254" s="468"/>
      <c r="O254" s="468"/>
      <c r="P254" s="468"/>
      <c r="Q254" s="470" t="s">
        <v>128</v>
      </c>
      <c r="R254" s="614" t="s">
        <v>637</v>
      </c>
      <c r="S254" s="615" t="s">
        <v>15</v>
      </c>
      <c r="T254" s="43" t="s">
        <v>90</v>
      </c>
      <c r="U254" s="181" t="s">
        <v>163</v>
      </c>
      <c r="V254" s="181" t="s">
        <v>15</v>
      </c>
      <c r="W254" s="180" t="s">
        <v>87</v>
      </c>
      <c r="X254" s="197">
        <v>0.5</v>
      </c>
      <c r="Y254" s="94" t="s">
        <v>5</v>
      </c>
      <c r="Z254" s="178"/>
      <c r="AA254" s="177"/>
      <c r="AB254" s="177"/>
      <c r="AC254" s="37"/>
      <c r="AD254" s="176"/>
      <c r="AE254" s="175"/>
      <c r="AF254" s="612"/>
      <c r="AG254" s="495"/>
      <c r="AH254" s="495"/>
      <c r="AI254" s="498"/>
    </row>
    <row r="255" spans="1:35" ht="15" customHeight="1">
      <c r="A255" s="567"/>
      <c r="B255" s="481"/>
      <c r="C255" s="481"/>
      <c r="D255" s="590"/>
      <c r="E255" s="528"/>
      <c r="F255" s="481"/>
      <c r="G255" s="481"/>
      <c r="H255" s="481"/>
      <c r="I255" s="533"/>
      <c r="J255" s="478"/>
      <c r="K255" s="481"/>
      <c r="L255" s="478"/>
      <c r="M255" s="478"/>
      <c r="N255" s="468"/>
      <c r="O255" s="468"/>
      <c r="P255" s="468"/>
      <c r="Q255" s="468"/>
      <c r="R255" s="478"/>
      <c r="S255" s="484"/>
      <c r="T255" s="43" t="s">
        <v>59</v>
      </c>
      <c r="U255" s="181" t="s">
        <v>162</v>
      </c>
      <c r="V255" s="181" t="s">
        <v>15</v>
      </c>
      <c r="W255" s="180" t="s">
        <v>87</v>
      </c>
      <c r="X255" s="197">
        <v>0.2</v>
      </c>
      <c r="Y255" s="94" t="s">
        <v>5</v>
      </c>
      <c r="Z255" s="178"/>
      <c r="AA255" s="177"/>
      <c r="AB255" s="177"/>
      <c r="AC255" s="37"/>
      <c r="AD255" s="176"/>
      <c r="AE255" s="175"/>
      <c r="AF255" s="612"/>
      <c r="AG255" s="495"/>
      <c r="AH255" s="495"/>
      <c r="AI255" s="498"/>
    </row>
    <row r="256" spans="1:35" ht="15" customHeight="1">
      <c r="A256" s="567"/>
      <c r="B256" s="481"/>
      <c r="C256" s="481"/>
      <c r="D256" s="590"/>
      <c r="E256" s="528"/>
      <c r="F256" s="481"/>
      <c r="G256" s="481"/>
      <c r="H256" s="481"/>
      <c r="I256" s="533"/>
      <c r="J256" s="478"/>
      <c r="K256" s="481"/>
      <c r="L256" s="478"/>
      <c r="M256" s="478"/>
      <c r="N256" s="468"/>
      <c r="O256" s="468"/>
      <c r="P256" s="468"/>
      <c r="Q256" s="468"/>
      <c r="R256" s="478"/>
      <c r="S256" s="484"/>
      <c r="T256" s="601" t="s">
        <v>14</v>
      </c>
      <c r="U256" s="473" t="s">
        <v>116</v>
      </c>
      <c r="V256" s="605" t="s">
        <v>7</v>
      </c>
      <c r="W256" s="183" t="s">
        <v>87</v>
      </c>
      <c r="X256" s="208">
        <v>0.36</v>
      </c>
      <c r="Y256" s="94" t="s">
        <v>5</v>
      </c>
      <c r="Z256" s="127"/>
      <c r="AA256" s="182"/>
      <c r="AB256" s="182"/>
      <c r="AC256" s="73"/>
      <c r="AD256" s="124"/>
      <c r="AE256" s="123"/>
      <c r="AF256" s="612"/>
      <c r="AG256" s="495"/>
      <c r="AH256" s="495"/>
      <c r="AI256" s="498"/>
    </row>
    <row r="257" spans="1:35" ht="16.25" thickBot="1">
      <c r="A257" s="568"/>
      <c r="B257" s="482"/>
      <c r="C257" s="482"/>
      <c r="D257" s="591"/>
      <c r="E257" s="529"/>
      <c r="F257" s="482"/>
      <c r="G257" s="482"/>
      <c r="H257" s="482"/>
      <c r="I257" s="534"/>
      <c r="J257" s="479"/>
      <c r="K257" s="482"/>
      <c r="L257" s="479"/>
      <c r="M257" s="479"/>
      <c r="N257" s="471"/>
      <c r="O257" s="471"/>
      <c r="P257" s="471"/>
      <c r="Q257" s="471"/>
      <c r="R257" s="479"/>
      <c r="S257" s="485"/>
      <c r="T257" s="604"/>
      <c r="U257" s="516"/>
      <c r="V257" s="606"/>
      <c r="W257" s="121" t="s">
        <v>5</v>
      </c>
      <c r="X257" s="120">
        <v>0.1</v>
      </c>
      <c r="Y257" s="119" t="s">
        <v>5</v>
      </c>
      <c r="Z257" s="118"/>
      <c r="AA257" s="117"/>
      <c r="AB257" s="117"/>
      <c r="AC257" s="116"/>
      <c r="AD257" s="115"/>
      <c r="AE257" s="114"/>
      <c r="AF257" s="613"/>
      <c r="AG257" s="496"/>
      <c r="AH257" s="496"/>
      <c r="AI257" s="499"/>
    </row>
    <row r="258" spans="1:35" ht="15" customHeight="1">
      <c r="A258" s="585" t="s">
        <v>102</v>
      </c>
      <c r="B258" s="527" t="s">
        <v>638</v>
      </c>
      <c r="C258" s="480" t="s">
        <v>639</v>
      </c>
      <c r="D258" s="589" t="s">
        <v>815</v>
      </c>
      <c r="E258" s="527" t="s">
        <v>3</v>
      </c>
      <c r="F258" s="595" t="s">
        <v>2</v>
      </c>
      <c r="G258" s="480" t="s">
        <v>30</v>
      </c>
      <c r="H258" s="480" t="s">
        <v>159</v>
      </c>
      <c r="I258" s="532" t="s">
        <v>590</v>
      </c>
      <c r="J258" s="477" t="s">
        <v>617</v>
      </c>
      <c r="K258" s="480" t="s">
        <v>116</v>
      </c>
      <c r="L258" s="477" t="s">
        <v>5</v>
      </c>
      <c r="M258" s="477" t="s">
        <v>5</v>
      </c>
      <c r="N258" s="467" t="s">
        <v>5</v>
      </c>
      <c r="O258" s="467" t="s">
        <v>5</v>
      </c>
      <c r="P258" s="467" t="s">
        <v>333</v>
      </c>
      <c r="Q258" s="467" t="s">
        <v>115</v>
      </c>
      <c r="R258" s="477" t="s">
        <v>5</v>
      </c>
      <c r="S258" s="483" t="s">
        <v>5</v>
      </c>
      <c r="T258" s="51" t="s">
        <v>8</v>
      </c>
      <c r="U258" s="151" t="s">
        <v>102</v>
      </c>
      <c r="V258" s="151" t="s">
        <v>7</v>
      </c>
      <c r="W258" s="185" t="s">
        <v>11</v>
      </c>
      <c r="X258" s="96">
        <v>2.06</v>
      </c>
      <c r="Y258" s="145" t="s">
        <v>5</v>
      </c>
      <c r="Z258" s="144" t="s">
        <v>139</v>
      </c>
      <c r="AA258" s="188" t="s">
        <v>161</v>
      </c>
      <c r="AB258" s="188" t="s">
        <v>5</v>
      </c>
      <c r="AC258" s="24" t="s">
        <v>152</v>
      </c>
      <c r="AD258" s="149">
        <v>4.3</v>
      </c>
      <c r="AE258" s="142" t="s">
        <v>5</v>
      </c>
      <c r="AF258" s="582">
        <f>AG258+AH258</f>
        <v>12.059999999999999</v>
      </c>
      <c r="AG258" s="494">
        <f>X258+X259+X260+X261+X262</f>
        <v>7.76</v>
      </c>
      <c r="AH258" s="494">
        <f>AD258</f>
        <v>4.3</v>
      </c>
      <c r="AI258" s="497" t="s">
        <v>640</v>
      </c>
    </row>
    <row r="259" spans="1:35" ht="15" customHeight="1">
      <c r="A259" s="567"/>
      <c r="B259" s="528"/>
      <c r="C259" s="481"/>
      <c r="D259" s="590"/>
      <c r="E259" s="528"/>
      <c r="F259" s="481"/>
      <c r="G259" s="481"/>
      <c r="H259" s="481"/>
      <c r="I259" s="533"/>
      <c r="J259" s="478"/>
      <c r="K259" s="481"/>
      <c r="L259" s="478"/>
      <c r="M259" s="478"/>
      <c r="N259" s="468"/>
      <c r="O259" s="468"/>
      <c r="P259" s="468"/>
      <c r="Q259" s="468"/>
      <c r="R259" s="478"/>
      <c r="S259" s="484"/>
      <c r="T259" s="601" t="s">
        <v>14</v>
      </c>
      <c r="U259" s="473" t="s">
        <v>116</v>
      </c>
      <c r="V259" s="605" t="s">
        <v>7</v>
      </c>
      <c r="W259" s="180" t="s">
        <v>11</v>
      </c>
      <c r="X259" s="179">
        <v>0.06</v>
      </c>
      <c r="Y259" s="94" t="s">
        <v>5</v>
      </c>
      <c r="Z259" s="178"/>
      <c r="AA259" s="177"/>
      <c r="AB259" s="177"/>
      <c r="AC259" s="37"/>
      <c r="AD259" s="176"/>
      <c r="AE259" s="175"/>
      <c r="AF259" s="583"/>
      <c r="AG259" s="495"/>
      <c r="AH259" s="495"/>
      <c r="AI259" s="498"/>
    </row>
    <row r="260" spans="1:35" ht="15" customHeight="1">
      <c r="A260" s="567"/>
      <c r="B260" s="528"/>
      <c r="C260" s="481"/>
      <c r="D260" s="590"/>
      <c r="E260" s="528"/>
      <c r="F260" s="481"/>
      <c r="G260" s="481"/>
      <c r="H260" s="481"/>
      <c r="I260" s="533"/>
      <c r="J260" s="478"/>
      <c r="K260" s="481"/>
      <c r="L260" s="478"/>
      <c r="M260" s="478"/>
      <c r="N260" s="468"/>
      <c r="O260" s="468"/>
      <c r="P260" s="468"/>
      <c r="Q260" s="468"/>
      <c r="R260" s="478"/>
      <c r="S260" s="484"/>
      <c r="T260" s="580"/>
      <c r="U260" s="474"/>
      <c r="V260" s="622"/>
      <c r="W260" s="180" t="s">
        <v>87</v>
      </c>
      <c r="X260" s="179">
        <v>0.24</v>
      </c>
      <c r="Y260" s="94" t="s">
        <v>5</v>
      </c>
      <c r="Z260" s="178"/>
      <c r="AA260" s="177"/>
      <c r="AB260" s="177"/>
      <c r="AC260" s="37"/>
      <c r="AD260" s="176"/>
      <c r="AE260" s="175"/>
      <c r="AF260" s="583"/>
      <c r="AG260" s="495"/>
      <c r="AH260" s="495"/>
      <c r="AI260" s="498"/>
    </row>
    <row r="261" spans="1:35" ht="15" customHeight="1">
      <c r="A261" s="567"/>
      <c r="B261" s="528"/>
      <c r="C261" s="481"/>
      <c r="D261" s="590"/>
      <c r="E261" s="528"/>
      <c r="F261" s="481"/>
      <c r="G261" s="481"/>
      <c r="H261" s="481"/>
      <c r="I261" s="533"/>
      <c r="J261" s="478"/>
      <c r="K261" s="481"/>
      <c r="L261" s="478"/>
      <c r="M261" s="478"/>
      <c r="N261" s="468"/>
      <c r="O261" s="468"/>
      <c r="P261" s="468"/>
      <c r="Q261" s="468"/>
      <c r="R261" s="478"/>
      <c r="S261" s="484"/>
      <c r="T261" s="601" t="s">
        <v>90</v>
      </c>
      <c r="U261" s="473" t="s">
        <v>160</v>
      </c>
      <c r="V261" s="473" t="s">
        <v>159</v>
      </c>
      <c r="W261" s="183" t="s">
        <v>11</v>
      </c>
      <c r="X261" s="129">
        <v>5.0999999999999996</v>
      </c>
      <c r="Y261" s="94" t="s">
        <v>5</v>
      </c>
      <c r="Z261" s="127"/>
      <c r="AA261" s="182"/>
      <c r="AB261" s="182"/>
      <c r="AC261" s="73"/>
      <c r="AD261" s="124"/>
      <c r="AE261" s="123"/>
      <c r="AF261" s="583"/>
      <c r="AG261" s="495"/>
      <c r="AH261" s="495"/>
      <c r="AI261" s="498"/>
    </row>
    <row r="262" spans="1:35" ht="16.25" thickBot="1">
      <c r="A262" s="568"/>
      <c r="B262" s="529"/>
      <c r="C262" s="482"/>
      <c r="D262" s="591"/>
      <c r="E262" s="529"/>
      <c r="F262" s="482"/>
      <c r="G262" s="482"/>
      <c r="H262" s="482"/>
      <c r="I262" s="534"/>
      <c r="J262" s="479"/>
      <c r="K262" s="482"/>
      <c r="L262" s="479"/>
      <c r="M262" s="479"/>
      <c r="N262" s="471"/>
      <c r="O262" s="471"/>
      <c r="P262" s="471"/>
      <c r="Q262" s="471"/>
      <c r="R262" s="479"/>
      <c r="S262" s="485"/>
      <c r="T262" s="604"/>
      <c r="U262" s="516"/>
      <c r="V262" s="516"/>
      <c r="W262" s="121" t="s">
        <v>87</v>
      </c>
      <c r="X262" s="120">
        <v>0.3</v>
      </c>
      <c r="Y262" s="119" t="s">
        <v>5</v>
      </c>
      <c r="Z262" s="118"/>
      <c r="AA262" s="117"/>
      <c r="AB262" s="117"/>
      <c r="AC262" s="116"/>
      <c r="AD262" s="115"/>
      <c r="AE262" s="114"/>
      <c r="AF262" s="584"/>
      <c r="AG262" s="496"/>
      <c r="AH262" s="496"/>
      <c r="AI262" s="499"/>
    </row>
    <row r="263" spans="1:35" ht="15" customHeight="1">
      <c r="A263" s="585" t="s">
        <v>102</v>
      </c>
      <c r="B263" s="480" t="s">
        <v>641</v>
      </c>
      <c r="C263" s="480" t="s">
        <v>642</v>
      </c>
      <c r="D263" s="589" t="s">
        <v>643</v>
      </c>
      <c r="E263" s="527" t="s">
        <v>3</v>
      </c>
      <c r="F263" s="592" t="s">
        <v>135</v>
      </c>
      <c r="G263" s="480" t="s">
        <v>16</v>
      </c>
      <c r="H263" s="511" t="s">
        <v>156</v>
      </c>
      <c r="I263" s="623" t="s">
        <v>546</v>
      </c>
      <c r="J263" s="477" t="s">
        <v>617</v>
      </c>
      <c r="K263" s="480" t="s">
        <v>618</v>
      </c>
      <c r="L263" s="477" t="s">
        <v>5</v>
      </c>
      <c r="M263" s="477" t="s">
        <v>5</v>
      </c>
      <c r="N263" s="467" t="s">
        <v>5</v>
      </c>
      <c r="O263" s="467" t="s">
        <v>5</v>
      </c>
      <c r="P263" s="467" t="s">
        <v>5</v>
      </c>
      <c r="Q263" s="467" t="s">
        <v>5</v>
      </c>
      <c r="R263" s="477" t="s">
        <v>5</v>
      </c>
      <c r="S263" s="483" t="s">
        <v>159</v>
      </c>
      <c r="T263" s="51" t="s">
        <v>8</v>
      </c>
      <c r="U263" s="151" t="s">
        <v>102</v>
      </c>
      <c r="V263" s="151" t="s">
        <v>7</v>
      </c>
      <c r="W263" s="185" t="s">
        <v>11</v>
      </c>
      <c r="X263" s="157">
        <v>1.798</v>
      </c>
      <c r="Y263" s="145" t="s">
        <v>5</v>
      </c>
      <c r="Z263" s="596" t="s">
        <v>63</v>
      </c>
      <c r="AA263" s="480" t="s">
        <v>158</v>
      </c>
      <c r="AB263" s="480" t="s">
        <v>7</v>
      </c>
      <c r="AC263" s="24" t="s">
        <v>11</v>
      </c>
      <c r="AD263" s="149">
        <v>0.21</v>
      </c>
      <c r="AE263" s="142" t="s">
        <v>5</v>
      </c>
      <c r="AF263" s="611">
        <f>AG263+AH263</f>
        <v>8.8179999999999996</v>
      </c>
      <c r="AG263" s="494">
        <f>X263+X264+X265+X266+X267</f>
        <v>7.8779999999999992</v>
      </c>
      <c r="AH263" s="494">
        <f>AD263+AD264+AD265</f>
        <v>0.94</v>
      </c>
      <c r="AI263" s="497" t="s">
        <v>644</v>
      </c>
    </row>
    <row r="264" spans="1:35" ht="15" customHeight="1">
      <c r="A264" s="567"/>
      <c r="B264" s="481"/>
      <c r="C264" s="481"/>
      <c r="D264" s="590"/>
      <c r="E264" s="528"/>
      <c r="F264" s="481"/>
      <c r="G264" s="481"/>
      <c r="H264" s="537"/>
      <c r="I264" s="624"/>
      <c r="J264" s="478"/>
      <c r="K264" s="481"/>
      <c r="L264" s="478"/>
      <c r="M264" s="478"/>
      <c r="N264" s="468"/>
      <c r="O264" s="468"/>
      <c r="P264" s="468"/>
      <c r="Q264" s="468"/>
      <c r="R264" s="478"/>
      <c r="S264" s="484"/>
      <c r="T264" s="601" t="s">
        <v>90</v>
      </c>
      <c r="U264" s="473" t="s">
        <v>157</v>
      </c>
      <c r="V264" s="473" t="s">
        <v>156</v>
      </c>
      <c r="W264" s="180" t="s">
        <v>11</v>
      </c>
      <c r="X264" s="197">
        <v>4.2</v>
      </c>
      <c r="Y264" s="94" t="s">
        <v>5</v>
      </c>
      <c r="Z264" s="597"/>
      <c r="AA264" s="598"/>
      <c r="AB264" s="598"/>
      <c r="AC264" s="41" t="s">
        <v>87</v>
      </c>
      <c r="AD264" s="203">
        <v>0.13</v>
      </c>
      <c r="AE264" s="202" t="s">
        <v>5</v>
      </c>
      <c r="AF264" s="612"/>
      <c r="AG264" s="495"/>
      <c r="AH264" s="495"/>
      <c r="AI264" s="498"/>
    </row>
    <row r="265" spans="1:35" ht="15" customHeight="1">
      <c r="A265" s="567"/>
      <c r="B265" s="481"/>
      <c r="C265" s="481"/>
      <c r="D265" s="590"/>
      <c r="E265" s="528"/>
      <c r="F265" s="481"/>
      <c r="G265" s="481"/>
      <c r="H265" s="537"/>
      <c r="I265" s="624"/>
      <c r="J265" s="478"/>
      <c r="K265" s="481"/>
      <c r="L265" s="478"/>
      <c r="M265" s="478"/>
      <c r="N265" s="468"/>
      <c r="O265" s="468"/>
      <c r="P265" s="468"/>
      <c r="Q265" s="468"/>
      <c r="R265" s="478"/>
      <c r="S265" s="484"/>
      <c r="T265" s="580"/>
      <c r="U265" s="474"/>
      <c r="V265" s="474"/>
      <c r="W265" s="180" t="s">
        <v>87</v>
      </c>
      <c r="X265" s="197">
        <v>1.31</v>
      </c>
      <c r="Y265" s="94" t="s">
        <v>5</v>
      </c>
      <c r="Z265" s="201" t="s">
        <v>115</v>
      </c>
      <c r="AA265" s="198" t="s">
        <v>5</v>
      </c>
      <c r="AB265" s="200" t="s">
        <v>5</v>
      </c>
      <c r="AC265" s="154" t="s">
        <v>5</v>
      </c>
      <c r="AD265" s="203">
        <v>0.6</v>
      </c>
      <c r="AE265" s="202" t="s">
        <v>5</v>
      </c>
      <c r="AF265" s="612"/>
      <c r="AG265" s="495"/>
      <c r="AH265" s="495"/>
      <c r="AI265" s="498"/>
    </row>
    <row r="266" spans="1:35" ht="15" customHeight="1">
      <c r="A266" s="567"/>
      <c r="B266" s="481"/>
      <c r="C266" s="481"/>
      <c r="D266" s="590"/>
      <c r="E266" s="528"/>
      <c r="F266" s="481"/>
      <c r="G266" s="481"/>
      <c r="H266" s="537"/>
      <c r="I266" s="624"/>
      <c r="J266" s="478"/>
      <c r="K266" s="481"/>
      <c r="L266" s="478"/>
      <c r="M266" s="478"/>
      <c r="N266" s="468"/>
      <c r="O266" s="468"/>
      <c r="P266" s="468"/>
      <c r="Q266" s="468"/>
      <c r="R266" s="478"/>
      <c r="S266" s="484"/>
      <c r="T266" s="601" t="s">
        <v>14</v>
      </c>
      <c r="U266" s="473" t="s">
        <v>103</v>
      </c>
      <c r="V266" s="605" t="s">
        <v>7</v>
      </c>
      <c r="W266" s="183" t="s">
        <v>11</v>
      </c>
      <c r="X266" s="208">
        <v>0.35</v>
      </c>
      <c r="Y266" s="94" t="s">
        <v>5</v>
      </c>
      <c r="Z266" s="136"/>
      <c r="AA266" s="135"/>
      <c r="AB266" s="125"/>
      <c r="AC266" s="73"/>
      <c r="AD266" s="124"/>
      <c r="AE266" s="123"/>
      <c r="AF266" s="612"/>
      <c r="AG266" s="495"/>
      <c r="AH266" s="495"/>
      <c r="AI266" s="498"/>
    </row>
    <row r="267" spans="1:35" ht="16.25" thickBot="1">
      <c r="A267" s="568"/>
      <c r="B267" s="482"/>
      <c r="C267" s="482"/>
      <c r="D267" s="591"/>
      <c r="E267" s="529"/>
      <c r="F267" s="482"/>
      <c r="G267" s="482"/>
      <c r="H267" s="512"/>
      <c r="I267" s="625"/>
      <c r="J267" s="479"/>
      <c r="K267" s="482"/>
      <c r="L267" s="479"/>
      <c r="M267" s="479"/>
      <c r="N267" s="471"/>
      <c r="O267" s="471"/>
      <c r="P267" s="471"/>
      <c r="Q267" s="471"/>
      <c r="R267" s="479"/>
      <c r="S267" s="485"/>
      <c r="T267" s="604"/>
      <c r="U267" s="516"/>
      <c r="V267" s="606"/>
      <c r="W267" s="121" t="s">
        <v>87</v>
      </c>
      <c r="X267" s="120">
        <v>0.22</v>
      </c>
      <c r="Y267" s="119" t="s">
        <v>5</v>
      </c>
      <c r="Z267" s="118"/>
      <c r="AA267" s="117"/>
      <c r="AB267" s="117"/>
      <c r="AC267" s="116"/>
      <c r="AD267" s="115"/>
      <c r="AE267" s="114"/>
      <c r="AF267" s="613"/>
      <c r="AG267" s="496"/>
      <c r="AH267" s="496"/>
      <c r="AI267" s="499"/>
    </row>
    <row r="268" spans="1:35" ht="15" customHeight="1">
      <c r="A268" s="585" t="s">
        <v>102</v>
      </c>
      <c r="B268" s="480" t="s">
        <v>645</v>
      </c>
      <c r="C268" s="480" t="s">
        <v>646</v>
      </c>
      <c r="D268" s="589" t="s">
        <v>814</v>
      </c>
      <c r="E268" s="527" t="s">
        <v>3</v>
      </c>
      <c r="F268" s="592" t="s">
        <v>135</v>
      </c>
      <c r="G268" s="480" t="s">
        <v>16</v>
      </c>
      <c r="H268" s="511" t="s">
        <v>149</v>
      </c>
      <c r="I268" s="623" t="s">
        <v>546</v>
      </c>
      <c r="J268" s="477" t="s">
        <v>617</v>
      </c>
      <c r="K268" s="480" t="s">
        <v>103</v>
      </c>
      <c r="L268" s="477" t="s">
        <v>331</v>
      </c>
      <c r="M268" s="477" t="s">
        <v>90</v>
      </c>
      <c r="N268" s="467" t="s">
        <v>647</v>
      </c>
      <c r="O268" s="467" t="s">
        <v>149</v>
      </c>
      <c r="P268" s="467" t="s">
        <v>333</v>
      </c>
      <c r="Q268" s="467" t="s">
        <v>5</v>
      </c>
      <c r="R268" s="477" t="s">
        <v>5</v>
      </c>
      <c r="S268" s="483" t="s">
        <v>149</v>
      </c>
      <c r="T268" s="51" t="s">
        <v>8</v>
      </c>
      <c r="U268" s="151" t="s">
        <v>102</v>
      </c>
      <c r="V268" s="151" t="s">
        <v>7</v>
      </c>
      <c r="W268" s="185" t="s">
        <v>11</v>
      </c>
      <c r="X268" s="157">
        <v>2.895</v>
      </c>
      <c r="Y268" s="145" t="s">
        <v>5</v>
      </c>
      <c r="Z268" s="144" t="s">
        <v>42</v>
      </c>
      <c r="AA268" s="188" t="s">
        <v>155</v>
      </c>
      <c r="AB268" s="188" t="s">
        <v>149</v>
      </c>
      <c r="AC268" s="24" t="s">
        <v>87</v>
      </c>
      <c r="AD268" s="149">
        <v>0.08</v>
      </c>
      <c r="AE268" s="142" t="s">
        <v>5</v>
      </c>
      <c r="AF268" s="544">
        <f>AG268+AH268</f>
        <v>38.974999999999994</v>
      </c>
      <c r="AG268" s="494">
        <f>X268+X269+X270+X271+X272+X273</f>
        <v>8.3949999999999996</v>
      </c>
      <c r="AH268" s="494">
        <f>AD268+AD269</f>
        <v>30.58</v>
      </c>
      <c r="AI268" s="497" t="s">
        <v>648</v>
      </c>
    </row>
    <row r="269" spans="1:35" ht="15" customHeight="1">
      <c r="A269" s="567"/>
      <c r="B269" s="481"/>
      <c r="C269" s="481"/>
      <c r="D269" s="590"/>
      <c r="E269" s="528"/>
      <c r="F269" s="593"/>
      <c r="G269" s="481"/>
      <c r="H269" s="537"/>
      <c r="I269" s="624"/>
      <c r="J269" s="478"/>
      <c r="K269" s="481"/>
      <c r="L269" s="478"/>
      <c r="M269" s="478"/>
      <c r="N269" s="468"/>
      <c r="O269" s="468"/>
      <c r="P269" s="468"/>
      <c r="Q269" s="468"/>
      <c r="R269" s="478"/>
      <c r="S269" s="484"/>
      <c r="T269" s="50" t="s">
        <v>90</v>
      </c>
      <c r="U269" s="181" t="s">
        <v>154</v>
      </c>
      <c r="V269" s="181" t="s">
        <v>149</v>
      </c>
      <c r="W269" s="180" t="s">
        <v>11</v>
      </c>
      <c r="X269" s="179">
        <v>0.95</v>
      </c>
      <c r="Y269" s="94" t="s">
        <v>5</v>
      </c>
      <c r="Z269" s="184" t="s">
        <v>139</v>
      </c>
      <c r="AA269" s="198" t="s">
        <v>153</v>
      </c>
      <c r="AB269" s="198" t="s">
        <v>149</v>
      </c>
      <c r="AC269" s="41" t="s">
        <v>152</v>
      </c>
      <c r="AD269" s="203">
        <v>30.5</v>
      </c>
      <c r="AE269" s="202" t="s">
        <v>5</v>
      </c>
      <c r="AF269" s="545"/>
      <c r="AG269" s="495"/>
      <c r="AH269" s="495"/>
      <c r="AI269" s="498"/>
    </row>
    <row r="270" spans="1:35" ht="15" customHeight="1">
      <c r="A270" s="567"/>
      <c r="B270" s="481"/>
      <c r="C270" s="481"/>
      <c r="D270" s="590"/>
      <c r="E270" s="528"/>
      <c r="F270" s="593"/>
      <c r="G270" s="481"/>
      <c r="H270" s="537"/>
      <c r="I270" s="624"/>
      <c r="J270" s="478"/>
      <c r="K270" s="481"/>
      <c r="L270" s="478"/>
      <c r="M270" s="478"/>
      <c r="N270" s="468"/>
      <c r="O270" s="468"/>
      <c r="P270" s="468"/>
      <c r="Q270" s="468"/>
      <c r="R270" s="478"/>
      <c r="S270" s="484"/>
      <c r="T270" s="50" t="s">
        <v>90</v>
      </c>
      <c r="U270" s="181" t="s">
        <v>151</v>
      </c>
      <c r="V270" s="181" t="s">
        <v>149</v>
      </c>
      <c r="W270" s="180" t="s">
        <v>11</v>
      </c>
      <c r="X270" s="179">
        <v>0.2</v>
      </c>
      <c r="Y270" s="94" t="s">
        <v>5</v>
      </c>
      <c r="Z270" s="178"/>
      <c r="AA270" s="177"/>
      <c r="AB270" s="177"/>
      <c r="AC270" s="37"/>
      <c r="AD270" s="176"/>
      <c r="AE270" s="175"/>
      <c r="AF270" s="545"/>
      <c r="AG270" s="495"/>
      <c r="AH270" s="495"/>
      <c r="AI270" s="498"/>
    </row>
    <row r="271" spans="1:35" ht="15" customHeight="1">
      <c r="A271" s="567"/>
      <c r="B271" s="481"/>
      <c r="C271" s="481"/>
      <c r="D271" s="590"/>
      <c r="E271" s="528"/>
      <c r="F271" s="593"/>
      <c r="G271" s="481"/>
      <c r="H271" s="537"/>
      <c r="I271" s="624"/>
      <c r="J271" s="478"/>
      <c r="K271" s="481"/>
      <c r="L271" s="478"/>
      <c r="M271" s="478"/>
      <c r="N271" s="468"/>
      <c r="O271" s="468"/>
      <c r="P271" s="468"/>
      <c r="Q271" s="468"/>
      <c r="R271" s="478"/>
      <c r="S271" s="484"/>
      <c r="T271" s="50" t="s">
        <v>90</v>
      </c>
      <c r="U271" s="181" t="s">
        <v>150</v>
      </c>
      <c r="V271" s="181" t="s">
        <v>149</v>
      </c>
      <c r="W271" s="180" t="s">
        <v>79</v>
      </c>
      <c r="X271" s="179">
        <v>3</v>
      </c>
      <c r="Y271" s="94" t="s">
        <v>5</v>
      </c>
      <c r="Z271" s="178"/>
      <c r="AA271" s="177"/>
      <c r="AB271" s="177"/>
      <c r="AC271" s="37"/>
      <c r="AD271" s="176"/>
      <c r="AE271" s="175"/>
      <c r="AF271" s="545"/>
      <c r="AG271" s="495"/>
      <c r="AH271" s="495"/>
      <c r="AI271" s="498"/>
    </row>
    <row r="272" spans="1:35" ht="15" customHeight="1">
      <c r="A272" s="567"/>
      <c r="B272" s="481"/>
      <c r="C272" s="481"/>
      <c r="D272" s="590"/>
      <c r="E272" s="528"/>
      <c r="F272" s="593"/>
      <c r="G272" s="481"/>
      <c r="H272" s="537"/>
      <c r="I272" s="624"/>
      <c r="J272" s="478"/>
      <c r="K272" s="481"/>
      <c r="L272" s="478"/>
      <c r="M272" s="478"/>
      <c r="N272" s="468"/>
      <c r="O272" s="468"/>
      <c r="P272" s="468"/>
      <c r="Q272" s="468"/>
      <c r="R272" s="478"/>
      <c r="S272" s="484"/>
      <c r="T272" s="50" t="s">
        <v>14</v>
      </c>
      <c r="U272" s="181" t="s">
        <v>103</v>
      </c>
      <c r="V272" s="33" t="s">
        <v>7</v>
      </c>
      <c r="W272" s="180" t="s">
        <v>87</v>
      </c>
      <c r="X272" s="179">
        <v>0.55000000000000004</v>
      </c>
      <c r="Y272" s="94" t="s">
        <v>5</v>
      </c>
      <c r="Z272" s="178"/>
      <c r="AA272" s="177"/>
      <c r="AB272" s="177"/>
      <c r="AC272" s="37"/>
      <c r="AD272" s="176"/>
      <c r="AE272" s="175"/>
      <c r="AF272" s="545"/>
      <c r="AG272" s="495"/>
      <c r="AH272" s="495"/>
      <c r="AI272" s="498"/>
    </row>
    <row r="273" spans="1:35" ht="15" customHeight="1" thickBot="1">
      <c r="A273" s="568"/>
      <c r="B273" s="482"/>
      <c r="C273" s="482"/>
      <c r="D273" s="591"/>
      <c r="E273" s="529"/>
      <c r="F273" s="594"/>
      <c r="G273" s="482"/>
      <c r="H273" s="512"/>
      <c r="I273" s="625"/>
      <c r="J273" s="479"/>
      <c r="K273" s="482"/>
      <c r="L273" s="479"/>
      <c r="M273" s="479"/>
      <c r="N273" s="471"/>
      <c r="O273" s="471"/>
      <c r="P273" s="471"/>
      <c r="Q273" s="471"/>
      <c r="R273" s="479"/>
      <c r="S273" s="485"/>
      <c r="T273" s="79" t="s">
        <v>5</v>
      </c>
      <c r="U273" s="132" t="s">
        <v>148</v>
      </c>
      <c r="V273" s="132" t="s">
        <v>5</v>
      </c>
      <c r="W273" s="183" t="s">
        <v>45</v>
      </c>
      <c r="X273" s="129">
        <v>0.8</v>
      </c>
      <c r="Y273" s="94" t="s">
        <v>5</v>
      </c>
      <c r="Z273" s="118"/>
      <c r="AA273" s="117"/>
      <c r="AB273" s="117"/>
      <c r="AC273" s="116"/>
      <c r="AD273" s="124"/>
      <c r="AE273" s="123"/>
      <c r="AF273" s="546"/>
      <c r="AG273" s="496"/>
      <c r="AH273" s="496"/>
      <c r="AI273" s="499"/>
    </row>
    <row r="274" spans="1:35" ht="15" customHeight="1">
      <c r="A274" s="585" t="s">
        <v>102</v>
      </c>
      <c r="B274" s="481" t="s">
        <v>649</v>
      </c>
      <c r="C274" s="480" t="s">
        <v>650</v>
      </c>
      <c r="D274" s="589" t="s">
        <v>651</v>
      </c>
      <c r="E274" s="527" t="s">
        <v>3</v>
      </c>
      <c r="F274" s="592" t="s">
        <v>135</v>
      </c>
      <c r="G274" s="480" t="s">
        <v>107</v>
      </c>
      <c r="H274" s="511" t="s">
        <v>141</v>
      </c>
      <c r="I274" s="623" t="s">
        <v>590</v>
      </c>
      <c r="J274" s="477" t="s">
        <v>617</v>
      </c>
      <c r="K274" s="480" t="s">
        <v>103</v>
      </c>
      <c r="L274" s="477" t="s">
        <v>331</v>
      </c>
      <c r="M274" s="477" t="s">
        <v>90</v>
      </c>
      <c r="N274" s="467" t="s">
        <v>652</v>
      </c>
      <c r="O274" s="467" t="s">
        <v>141</v>
      </c>
      <c r="P274" s="467" t="s">
        <v>333</v>
      </c>
      <c r="Q274" s="467" t="s">
        <v>115</v>
      </c>
      <c r="R274" s="477" t="s">
        <v>5</v>
      </c>
      <c r="S274" s="483" t="s">
        <v>141</v>
      </c>
      <c r="T274" s="51" t="s">
        <v>8</v>
      </c>
      <c r="U274" s="151" t="s">
        <v>102</v>
      </c>
      <c r="V274" s="151" t="s">
        <v>7</v>
      </c>
      <c r="W274" s="185" t="s">
        <v>11</v>
      </c>
      <c r="X274" s="157">
        <v>2.9249999999999998</v>
      </c>
      <c r="Y274" s="145" t="s">
        <v>5</v>
      </c>
      <c r="Z274" s="156" t="s">
        <v>5</v>
      </c>
      <c r="AA274" s="198" t="s">
        <v>5</v>
      </c>
      <c r="AB274" s="200" t="s">
        <v>5</v>
      </c>
      <c r="AC274" s="154" t="s">
        <v>5</v>
      </c>
      <c r="AD274" s="149">
        <v>10.64</v>
      </c>
      <c r="AE274" s="142" t="s">
        <v>5</v>
      </c>
      <c r="AF274" s="611">
        <f>AG274</f>
        <v>6.2849999999999993</v>
      </c>
      <c r="AG274" s="494">
        <f>SUM(X274:X282)</f>
        <v>6.2849999999999993</v>
      </c>
      <c r="AH274" s="494">
        <f>AD274</f>
        <v>10.64</v>
      </c>
      <c r="AI274" s="497" t="s">
        <v>653</v>
      </c>
    </row>
    <row r="275" spans="1:35" ht="15" customHeight="1">
      <c r="A275" s="567"/>
      <c r="B275" s="481"/>
      <c r="C275" s="481"/>
      <c r="D275" s="590"/>
      <c r="E275" s="528"/>
      <c r="F275" s="481"/>
      <c r="G275" s="481"/>
      <c r="H275" s="537"/>
      <c r="I275" s="624"/>
      <c r="J275" s="478"/>
      <c r="K275" s="481"/>
      <c r="L275" s="478"/>
      <c r="M275" s="478"/>
      <c r="N275" s="468"/>
      <c r="O275" s="468"/>
      <c r="P275" s="468"/>
      <c r="Q275" s="468"/>
      <c r="R275" s="478"/>
      <c r="S275" s="484"/>
      <c r="T275" s="601" t="s">
        <v>14</v>
      </c>
      <c r="U275" s="473" t="s">
        <v>103</v>
      </c>
      <c r="V275" s="605" t="s">
        <v>7</v>
      </c>
      <c r="W275" s="180" t="s">
        <v>11</v>
      </c>
      <c r="X275" s="179">
        <v>0.31</v>
      </c>
      <c r="Y275" s="94" t="s">
        <v>5</v>
      </c>
      <c r="Z275" s="178"/>
      <c r="AA275" s="177"/>
      <c r="AB275" s="177"/>
      <c r="AC275" s="37"/>
      <c r="AD275" s="176"/>
      <c r="AE275" s="175"/>
      <c r="AF275" s="612"/>
      <c r="AG275" s="495"/>
      <c r="AH275" s="495"/>
      <c r="AI275" s="498"/>
    </row>
    <row r="276" spans="1:35" ht="15" customHeight="1">
      <c r="A276" s="567"/>
      <c r="B276" s="481"/>
      <c r="C276" s="481"/>
      <c r="D276" s="590"/>
      <c r="E276" s="528"/>
      <c r="F276" s="481"/>
      <c r="G276" s="481"/>
      <c r="H276" s="537"/>
      <c r="I276" s="624"/>
      <c r="J276" s="478"/>
      <c r="K276" s="481"/>
      <c r="L276" s="478"/>
      <c r="M276" s="478"/>
      <c r="N276" s="468"/>
      <c r="O276" s="468"/>
      <c r="P276" s="468"/>
      <c r="Q276" s="468"/>
      <c r="R276" s="478"/>
      <c r="S276" s="484"/>
      <c r="T276" s="580"/>
      <c r="U276" s="474"/>
      <c r="V276" s="622"/>
      <c r="W276" s="180" t="s">
        <v>87</v>
      </c>
      <c r="X276" s="179">
        <v>0.25</v>
      </c>
      <c r="Y276" s="94" t="s">
        <v>5</v>
      </c>
      <c r="Z276" s="178"/>
      <c r="AA276" s="177"/>
      <c r="AB276" s="177"/>
      <c r="AC276" s="37"/>
      <c r="AD276" s="176"/>
      <c r="AE276" s="175"/>
      <c r="AF276" s="612"/>
      <c r="AG276" s="495"/>
      <c r="AH276" s="495"/>
      <c r="AI276" s="498"/>
    </row>
    <row r="277" spans="1:35" ht="15" customHeight="1">
      <c r="A277" s="567"/>
      <c r="B277" s="481"/>
      <c r="C277" s="481"/>
      <c r="D277" s="590"/>
      <c r="E277" s="528"/>
      <c r="F277" s="481"/>
      <c r="G277" s="481"/>
      <c r="H277" s="537"/>
      <c r="I277" s="624"/>
      <c r="J277" s="478"/>
      <c r="K277" s="481"/>
      <c r="L277" s="478"/>
      <c r="M277" s="478"/>
      <c r="N277" s="468"/>
      <c r="O277" s="468"/>
      <c r="P277" s="468"/>
      <c r="Q277" s="468"/>
      <c r="R277" s="478"/>
      <c r="S277" s="484"/>
      <c r="T277" s="50" t="s">
        <v>90</v>
      </c>
      <c r="U277" s="140" t="s">
        <v>147</v>
      </c>
      <c r="V277" s="140" t="s">
        <v>141</v>
      </c>
      <c r="W277" s="187" t="s">
        <v>5</v>
      </c>
      <c r="X277" s="138">
        <v>1.2</v>
      </c>
      <c r="Y277" s="94" t="s">
        <v>5</v>
      </c>
      <c r="Z277" s="136"/>
      <c r="AA277" s="186"/>
      <c r="AB277" s="186"/>
      <c r="AC277" s="102"/>
      <c r="AD277" s="134"/>
      <c r="AE277" s="133"/>
      <c r="AF277" s="612"/>
      <c r="AG277" s="495"/>
      <c r="AH277" s="495"/>
      <c r="AI277" s="498"/>
    </row>
    <row r="278" spans="1:35" ht="15" customHeight="1">
      <c r="A278" s="567"/>
      <c r="B278" s="481"/>
      <c r="C278" s="481"/>
      <c r="D278" s="590"/>
      <c r="E278" s="528"/>
      <c r="F278" s="481"/>
      <c r="G278" s="481"/>
      <c r="H278" s="537"/>
      <c r="I278" s="624"/>
      <c r="J278" s="478"/>
      <c r="K278" s="481"/>
      <c r="L278" s="478"/>
      <c r="M278" s="478"/>
      <c r="N278" s="468"/>
      <c r="O278" s="468"/>
      <c r="P278" s="468"/>
      <c r="Q278" s="468"/>
      <c r="R278" s="478"/>
      <c r="S278" s="484"/>
      <c r="T278" s="50" t="s">
        <v>90</v>
      </c>
      <c r="U278" s="181" t="s">
        <v>146</v>
      </c>
      <c r="V278" s="140" t="s">
        <v>141</v>
      </c>
      <c r="W278" s="180" t="s">
        <v>87</v>
      </c>
      <c r="X278" s="179">
        <v>0.3</v>
      </c>
      <c r="Y278" s="94" t="s">
        <v>5</v>
      </c>
      <c r="Z278" s="178"/>
      <c r="AA278" s="177"/>
      <c r="AB278" s="177"/>
      <c r="AC278" s="37"/>
      <c r="AD278" s="176"/>
      <c r="AE278" s="175"/>
      <c r="AF278" s="612"/>
      <c r="AG278" s="495"/>
      <c r="AH278" s="495"/>
      <c r="AI278" s="498"/>
    </row>
    <row r="279" spans="1:35" ht="15" customHeight="1">
      <c r="A279" s="567"/>
      <c r="B279" s="481"/>
      <c r="C279" s="481"/>
      <c r="D279" s="590"/>
      <c r="E279" s="528"/>
      <c r="F279" s="481"/>
      <c r="G279" s="481"/>
      <c r="H279" s="537"/>
      <c r="I279" s="624"/>
      <c r="J279" s="478"/>
      <c r="K279" s="481"/>
      <c r="L279" s="478"/>
      <c r="M279" s="478"/>
      <c r="N279" s="468"/>
      <c r="O279" s="468"/>
      <c r="P279" s="468"/>
      <c r="Q279" s="468"/>
      <c r="R279" s="478"/>
      <c r="S279" s="484"/>
      <c r="T279" s="50" t="s">
        <v>90</v>
      </c>
      <c r="U279" s="181" t="s">
        <v>145</v>
      </c>
      <c r="V279" s="140" t="s">
        <v>141</v>
      </c>
      <c r="W279" s="180" t="s">
        <v>87</v>
      </c>
      <c r="X279" s="207">
        <v>0.3</v>
      </c>
      <c r="Y279" s="94" t="s">
        <v>5</v>
      </c>
      <c r="Z279" s="178"/>
      <c r="AA279" s="177"/>
      <c r="AB279" s="177"/>
      <c r="AC279" s="37"/>
      <c r="AD279" s="176"/>
      <c r="AE279" s="175"/>
      <c r="AF279" s="612"/>
      <c r="AG279" s="495"/>
      <c r="AH279" s="495"/>
      <c r="AI279" s="498"/>
    </row>
    <row r="280" spans="1:35" ht="15" customHeight="1">
      <c r="A280" s="567"/>
      <c r="B280" s="481"/>
      <c r="C280" s="481"/>
      <c r="D280" s="590"/>
      <c r="E280" s="528"/>
      <c r="F280" s="481"/>
      <c r="G280" s="481"/>
      <c r="H280" s="537"/>
      <c r="I280" s="624"/>
      <c r="J280" s="478"/>
      <c r="K280" s="481"/>
      <c r="L280" s="478"/>
      <c r="M280" s="478"/>
      <c r="N280" s="468"/>
      <c r="O280" s="468"/>
      <c r="P280" s="468"/>
      <c r="Q280" s="468"/>
      <c r="R280" s="478"/>
      <c r="S280" s="484"/>
      <c r="T280" s="50" t="s">
        <v>90</v>
      </c>
      <c r="U280" s="181" t="s">
        <v>144</v>
      </c>
      <c r="V280" s="140" t="s">
        <v>141</v>
      </c>
      <c r="W280" s="180" t="s">
        <v>5</v>
      </c>
      <c r="X280" s="206" t="s">
        <v>5</v>
      </c>
      <c r="Y280" s="94" t="s">
        <v>5</v>
      </c>
      <c r="Z280" s="178"/>
      <c r="AA280" s="177"/>
      <c r="AB280" s="177"/>
      <c r="AC280" s="37"/>
      <c r="AD280" s="176"/>
      <c r="AE280" s="175"/>
      <c r="AF280" s="612"/>
      <c r="AG280" s="495"/>
      <c r="AH280" s="495"/>
      <c r="AI280" s="498"/>
    </row>
    <row r="281" spans="1:35" ht="15" customHeight="1">
      <c r="A281" s="567"/>
      <c r="B281" s="481"/>
      <c r="C281" s="481"/>
      <c r="D281" s="590"/>
      <c r="E281" s="528"/>
      <c r="F281" s="481"/>
      <c r="G281" s="481"/>
      <c r="H281" s="537"/>
      <c r="I281" s="624"/>
      <c r="J281" s="478"/>
      <c r="K281" s="481"/>
      <c r="L281" s="478"/>
      <c r="M281" s="478"/>
      <c r="N281" s="468"/>
      <c r="O281" s="468"/>
      <c r="P281" s="468"/>
      <c r="Q281" s="468"/>
      <c r="R281" s="478"/>
      <c r="S281" s="484"/>
      <c r="T281" s="50" t="s">
        <v>90</v>
      </c>
      <c r="U281" s="200" t="s">
        <v>143</v>
      </c>
      <c r="V281" s="140" t="s">
        <v>141</v>
      </c>
      <c r="W281" s="154" t="s">
        <v>87</v>
      </c>
      <c r="X281" s="205">
        <v>0.5</v>
      </c>
      <c r="Y281" s="94" t="s">
        <v>5</v>
      </c>
      <c r="Z281" s="127"/>
      <c r="AA281" s="182"/>
      <c r="AB281" s="182"/>
      <c r="AC281" s="73"/>
      <c r="AD281" s="124"/>
      <c r="AE281" s="123"/>
      <c r="AF281" s="612"/>
      <c r="AG281" s="495"/>
      <c r="AH281" s="495"/>
      <c r="AI281" s="498"/>
    </row>
    <row r="282" spans="1:35" ht="16.25" thickBot="1">
      <c r="A282" s="568"/>
      <c r="B282" s="482"/>
      <c r="C282" s="482"/>
      <c r="D282" s="591"/>
      <c r="E282" s="529"/>
      <c r="F282" s="482"/>
      <c r="G282" s="482"/>
      <c r="H282" s="512"/>
      <c r="I282" s="625"/>
      <c r="J282" s="479"/>
      <c r="K282" s="482"/>
      <c r="L282" s="479"/>
      <c r="M282" s="479"/>
      <c r="N282" s="471"/>
      <c r="O282" s="471"/>
      <c r="P282" s="471"/>
      <c r="Q282" s="471"/>
      <c r="R282" s="479"/>
      <c r="S282" s="485"/>
      <c r="T282" s="34" t="s">
        <v>90</v>
      </c>
      <c r="U282" s="122" t="s">
        <v>142</v>
      </c>
      <c r="V282" s="140" t="s">
        <v>141</v>
      </c>
      <c r="W282" s="121" t="s">
        <v>87</v>
      </c>
      <c r="X282" s="120">
        <v>0.5</v>
      </c>
      <c r="Y282" s="94" t="s">
        <v>5</v>
      </c>
      <c r="Z282" s="174"/>
      <c r="AA282" s="117"/>
      <c r="AB282" s="117"/>
      <c r="AC282" s="116"/>
      <c r="AD282" s="115"/>
      <c r="AE282" s="114"/>
      <c r="AF282" s="613"/>
      <c r="AG282" s="496"/>
      <c r="AH282" s="496"/>
      <c r="AI282" s="499"/>
    </row>
    <row r="283" spans="1:35" ht="15" customHeight="1">
      <c r="A283" s="585" t="s">
        <v>102</v>
      </c>
      <c r="B283" s="527" t="s">
        <v>654</v>
      </c>
      <c r="C283" s="480" t="s">
        <v>655</v>
      </c>
      <c r="D283" s="589" t="s">
        <v>813</v>
      </c>
      <c r="E283" s="527" t="s">
        <v>3</v>
      </c>
      <c r="F283" s="592" t="s">
        <v>135</v>
      </c>
      <c r="G283" s="523" t="s">
        <v>30</v>
      </c>
      <c r="H283" s="523" t="s">
        <v>140</v>
      </c>
      <c r="I283" s="559" t="s">
        <v>656</v>
      </c>
      <c r="J283" s="619" t="s">
        <v>617</v>
      </c>
      <c r="K283" s="480" t="s">
        <v>80</v>
      </c>
      <c r="L283" s="477" t="s">
        <v>5</v>
      </c>
      <c r="M283" s="477" t="s">
        <v>5</v>
      </c>
      <c r="N283" s="467" t="s">
        <v>5</v>
      </c>
      <c r="O283" s="467" t="s">
        <v>5</v>
      </c>
      <c r="P283" s="467" t="s">
        <v>5</v>
      </c>
      <c r="Q283" s="467" t="s">
        <v>115</v>
      </c>
      <c r="R283" s="477" t="s">
        <v>5</v>
      </c>
      <c r="S283" s="483" t="s">
        <v>5</v>
      </c>
      <c r="T283" s="51" t="s">
        <v>8</v>
      </c>
      <c r="U283" s="151" t="s">
        <v>102</v>
      </c>
      <c r="V283" s="151" t="s">
        <v>7</v>
      </c>
      <c r="W283" s="185" t="s">
        <v>11</v>
      </c>
      <c r="X283" s="157">
        <v>2.7269999999999999</v>
      </c>
      <c r="Y283" s="145" t="s">
        <v>5</v>
      </c>
      <c r="Z283" s="144" t="s">
        <v>139</v>
      </c>
      <c r="AA283" s="188" t="s">
        <v>138</v>
      </c>
      <c r="AB283" s="188" t="s">
        <v>5</v>
      </c>
      <c r="AC283" s="24" t="s">
        <v>87</v>
      </c>
      <c r="AD283" s="149">
        <v>0.25</v>
      </c>
      <c r="AE283" s="142" t="s">
        <v>5</v>
      </c>
      <c r="AF283" s="491">
        <f>AG283+AH283</f>
        <v>33.372999999999998</v>
      </c>
      <c r="AG283" s="494">
        <f>X283+X284+X285</f>
        <v>12.776999999999999</v>
      </c>
      <c r="AH283" s="494">
        <f>AD283+AD284</f>
        <v>20.596</v>
      </c>
      <c r="AI283" s="497" t="s">
        <v>657</v>
      </c>
    </row>
    <row r="284" spans="1:35" ht="15" customHeight="1">
      <c r="A284" s="567"/>
      <c r="B284" s="528"/>
      <c r="C284" s="481"/>
      <c r="D284" s="590"/>
      <c r="E284" s="528"/>
      <c r="F284" s="593"/>
      <c r="G284" s="531"/>
      <c r="H284" s="531"/>
      <c r="I284" s="560"/>
      <c r="J284" s="620"/>
      <c r="K284" s="481"/>
      <c r="L284" s="478"/>
      <c r="M284" s="478"/>
      <c r="N284" s="468"/>
      <c r="O284" s="468"/>
      <c r="P284" s="468"/>
      <c r="Q284" s="468"/>
      <c r="R284" s="478"/>
      <c r="S284" s="484"/>
      <c r="T284" s="50" t="s">
        <v>90</v>
      </c>
      <c r="U284" s="181" t="s">
        <v>137</v>
      </c>
      <c r="V284" s="181" t="s">
        <v>136</v>
      </c>
      <c r="W284" s="180" t="s">
        <v>87</v>
      </c>
      <c r="X284" s="179">
        <v>0.05</v>
      </c>
      <c r="Y284" s="94" t="s">
        <v>5</v>
      </c>
      <c r="Z284" s="201" t="s">
        <v>5</v>
      </c>
      <c r="AA284" s="198" t="s">
        <v>5</v>
      </c>
      <c r="AB284" s="198" t="s">
        <v>5</v>
      </c>
      <c r="AC284" s="154" t="s">
        <v>5</v>
      </c>
      <c r="AD284" s="204">
        <v>20.346</v>
      </c>
      <c r="AE284" s="202" t="s">
        <v>5</v>
      </c>
      <c r="AF284" s="492"/>
      <c r="AG284" s="495"/>
      <c r="AH284" s="495"/>
      <c r="AI284" s="498"/>
    </row>
    <row r="285" spans="1:35" ht="15" customHeight="1" thickBot="1">
      <c r="A285" s="568"/>
      <c r="B285" s="529"/>
      <c r="C285" s="482"/>
      <c r="D285" s="591"/>
      <c r="E285" s="529"/>
      <c r="F285" s="594"/>
      <c r="G285" s="524"/>
      <c r="H285" s="524"/>
      <c r="I285" s="563"/>
      <c r="J285" s="621"/>
      <c r="K285" s="482"/>
      <c r="L285" s="479"/>
      <c r="M285" s="479"/>
      <c r="N285" s="471"/>
      <c r="O285" s="471"/>
      <c r="P285" s="471"/>
      <c r="Q285" s="471"/>
      <c r="R285" s="479"/>
      <c r="S285" s="485"/>
      <c r="T285" s="199" t="s">
        <v>14</v>
      </c>
      <c r="U285" s="132" t="s">
        <v>85</v>
      </c>
      <c r="V285" s="33" t="s">
        <v>7</v>
      </c>
      <c r="W285" s="183" t="s">
        <v>79</v>
      </c>
      <c r="X285" s="129">
        <v>10</v>
      </c>
      <c r="Y285" s="128" t="s">
        <v>5</v>
      </c>
      <c r="Z285" s="127"/>
      <c r="AA285" s="182"/>
      <c r="AB285" s="182"/>
      <c r="AC285" s="73"/>
      <c r="AD285" s="124"/>
      <c r="AE285" s="123"/>
      <c r="AF285" s="493"/>
      <c r="AG285" s="496"/>
      <c r="AH285" s="496"/>
      <c r="AI285" s="499"/>
    </row>
    <row r="286" spans="1:35" ht="15" customHeight="1">
      <c r="A286" s="585" t="s">
        <v>102</v>
      </c>
      <c r="B286" s="480" t="s">
        <v>658</v>
      </c>
      <c r="C286" s="480" t="s">
        <v>659</v>
      </c>
      <c r="D286" s="589" t="s">
        <v>660</v>
      </c>
      <c r="E286" s="527" t="s">
        <v>3</v>
      </c>
      <c r="F286" s="595" t="s">
        <v>108</v>
      </c>
      <c r="G286" s="480" t="s">
        <v>107</v>
      </c>
      <c r="H286" s="480" t="s">
        <v>129</v>
      </c>
      <c r="I286" s="532" t="s">
        <v>661</v>
      </c>
      <c r="J286" s="477" t="s">
        <v>617</v>
      </c>
      <c r="K286" s="480" t="s">
        <v>116</v>
      </c>
      <c r="L286" s="477" t="s">
        <v>331</v>
      </c>
      <c r="M286" s="477" t="s">
        <v>59</v>
      </c>
      <c r="N286" s="467" t="s">
        <v>662</v>
      </c>
      <c r="O286" s="467" t="s">
        <v>129</v>
      </c>
      <c r="P286" s="467" t="s">
        <v>333</v>
      </c>
      <c r="Q286" s="467" t="s">
        <v>128</v>
      </c>
      <c r="R286" s="477" t="s">
        <v>5</v>
      </c>
      <c r="S286" s="483" t="s">
        <v>5</v>
      </c>
      <c r="T286" s="51" t="s">
        <v>8</v>
      </c>
      <c r="U286" s="151" t="s">
        <v>102</v>
      </c>
      <c r="V286" s="151" t="s">
        <v>7</v>
      </c>
      <c r="W286" s="185" t="s">
        <v>11</v>
      </c>
      <c r="X286" s="96">
        <v>1.45</v>
      </c>
      <c r="Y286" s="145" t="s">
        <v>5</v>
      </c>
      <c r="Z286" s="596" t="s">
        <v>128</v>
      </c>
      <c r="AA286" s="480" t="s">
        <v>5</v>
      </c>
      <c r="AB286" s="480" t="s">
        <v>5</v>
      </c>
      <c r="AC286" s="24" t="s">
        <v>5</v>
      </c>
      <c r="AD286" s="149">
        <v>1.25</v>
      </c>
      <c r="AE286" s="142" t="s">
        <v>5</v>
      </c>
      <c r="AF286" s="582">
        <f>AG286+AH286</f>
        <v>7.0699999999999985</v>
      </c>
      <c r="AG286" s="494">
        <f>SUM(X286:X295)</f>
        <v>3.5199999999999991</v>
      </c>
      <c r="AH286" s="494">
        <f>AD286+AD287+AD288</f>
        <v>3.55</v>
      </c>
      <c r="AI286" s="497" t="s">
        <v>663</v>
      </c>
    </row>
    <row r="287" spans="1:35" ht="15" customHeight="1">
      <c r="A287" s="567"/>
      <c r="B287" s="481"/>
      <c r="C287" s="481"/>
      <c r="D287" s="590"/>
      <c r="E287" s="528"/>
      <c r="F287" s="481"/>
      <c r="G287" s="481"/>
      <c r="H287" s="481"/>
      <c r="I287" s="533"/>
      <c r="J287" s="478"/>
      <c r="K287" s="481"/>
      <c r="L287" s="478"/>
      <c r="M287" s="478"/>
      <c r="N287" s="468"/>
      <c r="O287" s="468"/>
      <c r="P287" s="468"/>
      <c r="Q287" s="468"/>
      <c r="R287" s="478"/>
      <c r="S287" s="484"/>
      <c r="T287" s="601" t="s">
        <v>14</v>
      </c>
      <c r="U287" s="473" t="s">
        <v>116</v>
      </c>
      <c r="V287" s="473" t="s">
        <v>7</v>
      </c>
      <c r="W287" s="180" t="s">
        <v>11</v>
      </c>
      <c r="X287" s="179">
        <v>0.06</v>
      </c>
      <c r="Y287" s="94" t="s">
        <v>5</v>
      </c>
      <c r="Z287" s="597"/>
      <c r="AA287" s="598"/>
      <c r="AB287" s="598"/>
      <c r="AC287" s="41" t="s">
        <v>87</v>
      </c>
      <c r="AD287" s="203">
        <v>0.4</v>
      </c>
      <c r="AE287" s="202" t="s">
        <v>5</v>
      </c>
      <c r="AF287" s="583"/>
      <c r="AG287" s="495"/>
      <c r="AH287" s="495"/>
      <c r="AI287" s="498"/>
    </row>
    <row r="288" spans="1:35" ht="15" customHeight="1">
      <c r="A288" s="567"/>
      <c r="B288" s="481"/>
      <c r="C288" s="481"/>
      <c r="D288" s="590"/>
      <c r="E288" s="528"/>
      <c r="F288" s="481"/>
      <c r="G288" s="481"/>
      <c r="H288" s="481"/>
      <c r="I288" s="533"/>
      <c r="J288" s="478"/>
      <c r="K288" s="481"/>
      <c r="L288" s="478"/>
      <c r="M288" s="478"/>
      <c r="N288" s="468"/>
      <c r="O288" s="468"/>
      <c r="P288" s="468"/>
      <c r="Q288" s="468"/>
      <c r="R288" s="478"/>
      <c r="S288" s="484"/>
      <c r="T288" s="580"/>
      <c r="U288" s="474"/>
      <c r="V288" s="474"/>
      <c r="W288" s="187" t="s">
        <v>87</v>
      </c>
      <c r="X288" s="138">
        <v>0.45</v>
      </c>
      <c r="Y288" s="94" t="s">
        <v>5</v>
      </c>
      <c r="Z288" s="201" t="s">
        <v>27</v>
      </c>
      <c r="AA288" s="198" t="s">
        <v>5</v>
      </c>
      <c r="AB288" s="200" t="s">
        <v>5</v>
      </c>
      <c r="AC288" s="154" t="s">
        <v>5</v>
      </c>
      <c r="AD288" s="153">
        <v>1.9</v>
      </c>
      <c r="AE288" s="163" t="s">
        <v>5</v>
      </c>
      <c r="AF288" s="583"/>
      <c r="AG288" s="495"/>
      <c r="AH288" s="495"/>
      <c r="AI288" s="498"/>
    </row>
    <row r="289" spans="1:35" ht="15" customHeight="1">
      <c r="A289" s="567"/>
      <c r="B289" s="481"/>
      <c r="C289" s="481"/>
      <c r="D289" s="590"/>
      <c r="E289" s="528"/>
      <c r="F289" s="481"/>
      <c r="G289" s="481"/>
      <c r="H289" s="481"/>
      <c r="I289" s="533"/>
      <c r="J289" s="478"/>
      <c r="K289" s="481"/>
      <c r="L289" s="478"/>
      <c r="M289" s="478"/>
      <c r="N289" s="468"/>
      <c r="O289" s="468"/>
      <c r="P289" s="468"/>
      <c r="Q289" s="468"/>
      <c r="R289" s="478"/>
      <c r="S289" s="484"/>
      <c r="T289" s="601" t="s">
        <v>90</v>
      </c>
      <c r="U289" s="181" t="s">
        <v>134</v>
      </c>
      <c r="V289" s="473" t="s">
        <v>129</v>
      </c>
      <c r="W289" s="180" t="s">
        <v>5</v>
      </c>
      <c r="X289" s="179">
        <v>0.05</v>
      </c>
      <c r="Y289" s="94" t="s">
        <v>5</v>
      </c>
      <c r="Z289" s="178"/>
      <c r="AA289" s="177"/>
      <c r="AB289" s="177"/>
      <c r="AC289" s="37"/>
      <c r="AD289" s="176"/>
      <c r="AE289" s="175"/>
      <c r="AF289" s="583"/>
      <c r="AG289" s="495"/>
      <c r="AH289" s="495"/>
      <c r="AI289" s="498"/>
    </row>
    <row r="290" spans="1:35" ht="15" customHeight="1">
      <c r="A290" s="567"/>
      <c r="B290" s="481"/>
      <c r="C290" s="481"/>
      <c r="D290" s="590"/>
      <c r="E290" s="528"/>
      <c r="F290" s="481"/>
      <c r="G290" s="481"/>
      <c r="H290" s="481"/>
      <c r="I290" s="533"/>
      <c r="J290" s="478"/>
      <c r="K290" s="481"/>
      <c r="L290" s="478"/>
      <c r="M290" s="478"/>
      <c r="N290" s="468"/>
      <c r="O290" s="468"/>
      <c r="P290" s="468"/>
      <c r="Q290" s="468"/>
      <c r="R290" s="478"/>
      <c r="S290" s="484"/>
      <c r="T290" s="579"/>
      <c r="U290" s="617" t="s">
        <v>133</v>
      </c>
      <c r="V290" s="530"/>
      <c r="W290" s="180" t="s">
        <v>5</v>
      </c>
      <c r="X290" s="179">
        <v>0.05</v>
      </c>
      <c r="Y290" s="94" t="s">
        <v>5</v>
      </c>
      <c r="Z290" s="178"/>
      <c r="AA290" s="177"/>
      <c r="AB290" s="177"/>
      <c r="AC290" s="37"/>
      <c r="AD290" s="176"/>
      <c r="AE290" s="175"/>
      <c r="AF290" s="583"/>
      <c r="AG290" s="495"/>
      <c r="AH290" s="495"/>
      <c r="AI290" s="498"/>
    </row>
    <row r="291" spans="1:35" ht="15" customHeight="1">
      <c r="A291" s="567"/>
      <c r="B291" s="481"/>
      <c r="C291" s="481"/>
      <c r="D291" s="590"/>
      <c r="E291" s="528"/>
      <c r="F291" s="481"/>
      <c r="G291" s="481"/>
      <c r="H291" s="481"/>
      <c r="I291" s="533"/>
      <c r="J291" s="478"/>
      <c r="K291" s="481"/>
      <c r="L291" s="478"/>
      <c r="M291" s="478"/>
      <c r="N291" s="468"/>
      <c r="O291" s="468"/>
      <c r="P291" s="468"/>
      <c r="Q291" s="468"/>
      <c r="R291" s="478"/>
      <c r="S291" s="484"/>
      <c r="T291" s="580"/>
      <c r="U291" s="618"/>
      <c r="V291" s="474"/>
      <c r="W291" s="187" t="s">
        <v>87</v>
      </c>
      <c r="X291" s="138">
        <v>0.15</v>
      </c>
      <c r="Y291" s="94" t="s">
        <v>5</v>
      </c>
      <c r="Z291" s="136"/>
      <c r="AA291" s="186"/>
      <c r="AB291" s="186"/>
      <c r="AC291" s="102"/>
      <c r="AD291" s="134"/>
      <c r="AE291" s="133"/>
      <c r="AF291" s="583"/>
      <c r="AG291" s="495"/>
      <c r="AH291" s="495"/>
      <c r="AI291" s="498"/>
    </row>
    <row r="292" spans="1:35" ht="15" customHeight="1">
      <c r="A292" s="567"/>
      <c r="B292" s="481"/>
      <c r="C292" s="481"/>
      <c r="D292" s="590"/>
      <c r="E292" s="528"/>
      <c r="F292" s="481"/>
      <c r="G292" s="481"/>
      <c r="H292" s="481"/>
      <c r="I292" s="533"/>
      <c r="J292" s="478"/>
      <c r="K292" s="481"/>
      <c r="L292" s="478"/>
      <c r="M292" s="478"/>
      <c r="N292" s="468"/>
      <c r="O292" s="468"/>
      <c r="P292" s="468"/>
      <c r="Q292" s="468"/>
      <c r="R292" s="478"/>
      <c r="S292" s="484"/>
      <c r="T292" s="43" t="s">
        <v>90</v>
      </c>
      <c r="U292" s="181" t="s">
        <v>132</v>
      </c>
      <c r="V292" s="181" t="s">
        <v>129</v>
      </c>
      <c r="W292" s="180" t="s">
        <v>87</v>
      </c>
      <c r="X292" s="179">
        <v>0.05</v>
      </c>
      <c r="Y292" s="94" t="s">
        <v>5</v>
      </c>
      <c r="Z292" s="178"/>
      <c r="AA292" s="177"/>
      <c r="AB292" s="177"/>
      <c r="AC292" s="37"/>
      <c r="AD292" s="176"/>
      <c r="AE292" s="175"/>
      <c r="AF292" s="583"/>
      <c r="AG292" s="495"/>
      <c r="AH292" s="495"/>
      <c r="AI292" s="498"/>
    </row>
    <row r="293" spans="1:35" ht="15" customHeight="1">
      <c r="A293" s="567"/>
      <c r="B293" s="481"/>
      <c r="C293" s="481"/>
      <c r="D293" s="590"/>
      <c r="E293" s="528"/>
      <c r="F293" s="481"/>
      <c r="G293" s="481"/>
      <c r="H293" s="481"/>
      <c r="I293" s="533"/>
      <c r="J293" s="478"/>
      <c r="K293" s="481"/>
      <c r="L293" s="478"/>
      <c r="M293" s="478"/>
      <c r="N293" s="468"/>
      <c r="O293" s="468"/>
      <c r="P293" s="468"/>
      <c r="Q293" s="468"/>
      <c r="R293" s="478"/>
      <c r="S293" s="484"/>
      <c r="T293" s="50" t="s">
        <v>21</v>
      </c>
      <c r="U293" s="181" t="s">
        <v>131</v>
      </c>
      <c r="V293" s="181" t="s">
        <v>46</v>
      </c>
      <c r="W293" s="180" t="s">
        <v>5</v>
      </c>
      <c r="X293" s="179">
        <v>0.85</v>
      </c>
      <c r="Y293" s="94" t="s">
        <v>5</v>
      </c>
      <c r="Z293" s="178"/>
      <c r="AA293" s="177"/>
      <c r="AB293" s="177"/>
      <c r="AC293" s="37"/>
      <c r="AD293" s="176"/>
      <c r="AE293" s="175"/>
      <c r="AF293" s="583"/>
      <c r="AG293" s="495"/>
      <c r="AH293" s="495"/>
      <c r="AI293" s="498"/>
    </row>
    <row r="294" spans="1:35" ht="15" customHeight="1">
      <c r="A294" s="567"/>
      <c r="B294" s="481"/>
      <c r="C294" s="481"/>
      <c r="D294" s="590"/>
      <c r="E294" s="528"/>
      <c r="F294" s="481"/>
      <c r="G294" s="481"/>
      <c r="H294" s="481"/>
      <c r="I294" s="533"/>
      <c r="J294" s="478"/>
      <c r="K294" s="481"/>
      <c r="L294" s="478"/>
      <c r="M294" s="478"/>
      <c r="N294" s="468"/>
      <c r="O294" s="468"/>
      <c r="P294" s="468"/>
      <c r="Q294" s="468"/>
      <c r="R294" s="478"/>
      <c r="S294" s="484"/>
      <c r="T294" s="43" t="s">
        <v>5</v>
      </c>
      <c r="U294" s="132" t="s">
        <v>130</v>
      </c>
      <c r="V294" s="132" t="s">
        <v>129</v>
      </c>
      <c r="W294" s="183" t="s">
        <v>87</v>
      </c>
      <c r="X294" s="129">
        <v>0.11</v>
      </c>
      <c r="Y294" s="94" t="s">
        <v>5</v>
      </c>
      <c r="Z294" s="127"/>
      <c r="AA294" s="182"/>
      <c r="AB294" s="182"/>
      <c r="AC294" s="73"/>
      <c r="AD294" s="124"/>
      <c r="AE294" s="123"/>
      <c r="AF294" s="583"/>
      <c r="AG294" s="495"/>
      <c r="AH294" s="495"/>
      <c r="AI294" s="498"/>
    </row>
    <row r="295" spans="1:35" ht="15" customHeight="1" thickBot="1">
      <c r="A295" s="568"/>
      <c r="B295" s="482"/>
      <c r="C295" s="482"/>
      <c r="D295" s="591"/>
      <c r="E295" s="529"/>
      <c r="F295" s="482"/>
      <c r="G295" s="482"/>
      <c r="H295" s="482"/>
      <c r="I295" s="534"/>
      <c r="J295" s="479"/>
      <c r="K295" s="482"/>
      <c r="L295" s="479"/>
      <c r="M295" s="479"/>
      <c r="N295" s="471"/>
      <c r="O295" s="471"/>
      <c r="P295" s="471"/>
      <c r="Q295" s="471"/>
      <c r="R295" s="479"/>
      <c r="S295" s="485"/>
      <c r="T295" s="199" t="s">
        <v>21</v>
      </c>
      <c r="U295" s="198" t="s">
        <v>5</v>
      </c>
      <c r="V295" s="198" t="s">
        <v>5</v>
      </c>
      <c r="W295" s="180" t="s">
        <v>5</v>
      </c>
      <c r="X295" s="120">
        <v>0.3</v>
      </c>
      <c r="Y295" s="94" t="s">
        <v>5</v>
      </c>
      <c r="Z295" s="174"/>
      <c r="AA295" s="117"/>
      <c r="AB295" s="117"/>
      <c r="AC295" s="116"/>
      <c r="AD295" s="115"/>
      <c r="AE295" s="114"/>
      <c r="AF295" s="584"/>
      <c r="AG295" s="496"/>
      <c r="AH295" s="496"/>
      <c r="AI295" s="499"/>
    </row>
    <row r="296" spans="1:35" ht="15" customHeight="1">
      <c r="A296" s="585" t="s">
        <v>102</v>
      </c>
      <c r="B296" s="480" t="s">
        <v>664</v>
      </c>
      <c r="C296" s="480" t="s">
        <v>665</v>
      </c>
      <c r="D296" s="589" t="s">
        <v>666</v>
      </c>
      <c r="E296" s="527" t="s">
        <v>3</v>
      </c>
      <c r="F296" s="592" t="s">
        <v>12</v>
      </c>
      <c r="G296" s="480" t="s">
        <v>101</v>
      </c>
      <c r="H296" s="523" t="s">
        <v>125</v>
      </c>
      <c r="I296" s="559" t="s">
        <v>612</v>
      </c>
      <c r="J296" s="477" t="s">
        <v>667</v>
      </c>
      <c r="K296" s="480" t="s">
        <v>103</v>
      </c>
      <c r="L296" s="477" t="s">
        <v>5</v>
      </c>
      <c r="M296" s="477" t="s">
        <v>5</v>
      </c>
      <c r="N296" s="467" t="s">
        <v>5</v>
      </c>
      <c r="O296" s="467" t="s">
        <v>5</v>
      </c>
      <c r="P296" s="467" t="s">
        <v>9</v>
      </c>
      <c r="Q296" s="467" t="s">
        <v>74</v>
      </c>
      <c r="R296" s="477" t="s">
        <v>668</v>
      </c>
      <c r="S296" s="483" t="s">
        <v>125</v>
      </c>
      <c r="T296" s="51" t="s">
        <v>8</v>
      </c>
      <c r="U296" s="151" t="s">
        <v>102</v>
      </c>
      <c r="V296" s="151" t="s">
        <v>7</v>
      </c>
      <c r="W296" s="185" t="s">
        <v>11</v>
      </c>
      <c r="X296" s="157">
        <v>3.653</v>
      </c>
      <c r="Y296" s="145" t="s">
        <v>5</v>
      </c>
      <c r="Z296" s="144" t="s">
        <v>128</v>
      </c>
      <c r="AA296" s="188" t="s">
        <v>127</v>
      </c>
      <c r="AB296" s="188" t="s">
        <v>125</v>
      </c>
      <c r="AC296" s="24" t="s">
        <v>79</v>
      </c>
      <c r="AD296" s="143">
        <v>33.475999999999999</v>
      </c>
      <c r="AE296" s="142" t="s">
        <v>5</v>
      </c>
      <c r="AF296" s="611">
        <f>AG296+AH296</f>
        <v>67.539000000000001</v>
      </c>
      <c r="AG296" s="494">
        <f>SUM(X296:X304)</f>
        <v>34.063000000000002</v>
      </c>
      <c r="AH296" s="494">
        <f>AD296</f>
        <v>33.475999999999999</v>
      </c>
      <c r="AI296" s="497" t="s">
        <v>669</v>
      </c>
    </row>
    <row r="297" spans="1:35" ht="15" customHeight="1">
      <c r="A297" s="567"/>
      <c r="B297" s="481"/>
      <c r="C297" s="481"/>
      <c r="D297" s="590"/>
      <c r="E297" s="528"/>
      <c r="F297" s="481"/>
      <c r="G297" s="481"/>
      <c r="H297" s="531"/>
      <c r="I297" s="560"/>
      <c r="J297" s="478"/>
      <c r="K297" s="481"/>
      <c r="L297" s="478"/>
      <c r="M297" s="478"/>
      <c r="N297" s="468"/>
      <c r="O297" s="468"/>
      <c r="P297" s="468"/>
      <c r="Q297" s="468"/>
      <c r="R297" s="478"/>
      <c r="S297" s="484"/>
      <c r="T297" s="475" t="s">
        <v>90</v>
      </c>
      <c r="U297" s="473" t="s">
        <v>126</v>
      </c>
      <c r="V297" s="473" t="s">
        <v>125</v>
      </c>
      <c r="W297" s="180" t="s">
        <v>11</v>
      </c>
      <c r="X297" s="179">
        <v>1.3</v>
      </c>
      <c r="Y297" s="94" t="s">
        <v>5</v>
      </c>
      <c r="Z297" s="178"/>
      <c r="AA297" s="177"/>
      <c r="AB297" s="177"/>
      <c r="AC297" s="37"/>
      <c r="AD297" s="176"/>
      <c r="AE297" s="175"/>
      <c r="AF297" s="612"/>
      <c r="AG297" s="495"/>
      <c r="AH297" s="495"/>
      <c r="AI297" s="498"/>
    </row>
    <row r="298" spans="1:35" ht="15" customHeight="1">
      <c r="A298" s="567"/>
      <c r="B298" s="481"/>
      <c r="C298" s="481"/>
      <c r="D298" s="590"/>
      <c r="E298" s="528"/>
      <c r="F298" s="481"/>
      <c r="G298" s="481"/>
      <c r="H298" s="531"/>
      <c r="I298" s="560"/>
      <c r="J298" s="478"/>
      <c r="K298" s="481"/>
      <c r="L298" s="478"/>
      <c r="M298" s="478"/>
      <c r="N298" s="468"/>
      <c r="O298" s="468"/>
      <c r="P298" s="468"/>
      <c r="Q298" s="468"/>
      <c r="R298" s="478"/>
      <c r="S298" s="484"/>
      <c r="T298" s="476"/>
      <c r="U298" s="474"/>
      <c r="V298" s="530"/>
      <c r="W298" s="187" t="s">
        <v>87</v>
      </c>
      <c r="X298" s="138">
        <v>0.2</v>
      </c>
      <c r="Y298" s="94" t="s">
        <v>5</v>
      </c>
      <c r="Z298" s="136"/>
      <c r="AA298" s="186"/>
      <c r="AB298" s="186"/>
      <c r="AC298" s="102"/>
      <c r="AD298" s="134"/>
      <c r="AE298" s="133"/>
      <c r="AF298" s="612"/>
      <c r="AG298" s="495"/>
      <c r="AH298" s="495"/>
      <c r="AI298" s="498"/>
    </row>
    <row r="299" spans="1:35" ht="15" customHeight="1">
      <c r="A299" s="567"/>
      <c r="B299" s="481"/>
      <c r="C299" s="481"/>
      <c r="D299" s="590"/>
      <c r="E299" s="528"/>
      <c r="F299" s="481"/>
      <c r="G299" s="481"/>
      <c r="H299" s="531"/>
      <c r="I299" s="560"/>
      <c r="J299" s="478"/>
      <c r="K299" s="481"/>
      <c r="L299" s="478"/>
      <c r="M299" s="478"/>
      <c r="N299" s="468"/>
      <c r="O299" s="468"/>
      <c r="P299" s="468"/>
      <c r="Q299" s="468"/>
      <c r="R299" s="478"/>
      <c r="S299" s="484"/>
      <c r="T299" s="50" t="s">
        <v>90</v>
      </c>
      <c r="U299" s="181" t="s">
        <v>124</v>
      </c>
      <c r="V299" s="474"/>
      <c r="W299" s="180" t="s">
        <v>87</v>
      </c>
      <c r="X299" s="179">
        <v>0.1</v>
      </c>
      <c r="Y299" s="94" t="s">
        <v>5</v>
      </c>
      <c r="Z299" s="178"/>
      <c r="AA299" s="177"/>
      <c r="AB299" s="177"/>
      <c r="AC299" s="37"/>
      <c r="AD299" s="176"/>
      <c r="AE299" s="175"/>
      <c r="AF299" s="612"/>
      <c r="AG299" s="495"/>
      <c r="AH299" s="495"/>
      <c r="AI299" s="498"/>
    </row>
    <row r="300" spans="1:35" ht="15" customHeight="1">
      <c r="A300" s="567"/>
      <c r="B300" s="481"/>
      <c r="C300" s="481"/>
      <c r="D300" s="590"/>
      <c r="E300" s="528"/>
      <c r="F300" s="481"/>
      <c r="G300" s="481"/>
      <c r="H300" s="531"/>
      <c r="I300" s="560"/>
      <c r="J300" s="478"/>
      <c r="K300" s="481"/>
      <c r="L300" s="478"/>
      <c r="M300" s="478"/>
      <c r="N300" s="468"/>
      <c r="O300" s="468"/>
      <c r="P300" s="468"/>
      <c r="Q300" s="466"/>
      <c r="R300" s="600"/>
      <c r="S300" s="616"/>
      <c r="T300" s="43" t="s">
        <v>21</v>
      </c>
      <c r="U300" s="181" t="s">
        <v>123</v>
      </c>
      <c r="V300" s="181" t="s">
        <v>57</v>
      </c>
      <c r="W300" s="180" t="s">
        <v>79</v>
      </c>
      <c r="X300" s="197">
        <v>26.780999999999999</v>
      </c>
      <c r="Y300" s="94" t="s">
        <v>5</v>
      </c>
      <c r="Z300" s="178"/>
      <c r="AA300" s="177"/>
      <c r="AB300" s="177"/>
      <c r="AC300" s="37"/>
      <c r="AD300" s="176"/>
      <c r="AE300" s="175"/>
      <c r="AF300" s="612"/>
      <c r="AG300" s="495"/>
      <c r="AH300" s="495"/>
      <c r="AI300" s="498"/>
    </row>
    <row r="301" spans="1:35" ht="15" customHeight="1">
      <c r="A301" s="567"/>
      <c r="B301" s="481"/>
      <c r="C301" s="481"/>
      <c r="D301" s="590"/>
      <c r="E301" s="528"/>
      <c r="F301" s="481"/>
      <c r="G301" s="481"/>
      <c r="H301" s="531"/>
      <c r="I301" s="560"/>
      <c r="J301" s="478"/>
      <c r="K301" s="481"/>
      <c r="L301" s="478"/>
      <c r="M301" s="478"/>
      <c r="N301" s="468"/>
      <c r="O301" s="468"/>
      <c r="P301" s="468"/>
      <c r="Q301" s="470" t="s">
        <v>115</v>
      </c>
      <c r="R301" s="614" t="s">
        <v>670</v>
      </c>
      <c r="S301" s="615" t="s">
        <v>5</v>
      </c>
      <c r="T301" s="43" t="s">
        <v>21</v>
      </c>
      <c r="U301" s="181" t="s">
        <v>122</v>
      </c>
      <c r="V301" s="181" t="s">
        <v>57</v>
      </c>
      <c r="W301" s="180" t="s">
        <v>11</v>
      </c>
      <c r="X301" s="197">
        <v>0.161</v>
      </c>
      <c r="Y301" s="94" t="s">
        <v>5</v>
      </c>
      <c r="Z301" s="178"/>
      <c r="AA301" s="177"/>
      <c r="AB301" s="177"/>
      <c r="AC301" s="37"/>
      <c r="AD301" s="176"/>
      <c r="AE301" s="175"/>
      <c r="AF301" s="612"/>
      <c r="AG301" s="495"/>
      <c r="AH301" s="495"/>
      <c r="AI301" s="498"/>
    </row>
    <row r="302" spans="1:35" ht="15" customHeight="1">
      <c r="A302" s="567"/>
      <c r="B302" s="481"/>
      <c r="C302" s="481"/>
      <c r="D302" s="590"/>
      <c r="E302" s="528"/>
      <c r="F302" s="481"/>
      <c r="G302" s="481"/>
      <c r="H302" s="531"/>
      <c r="I302" s="560"/>
      <c r="J302" s="478"/>
      <c r="K302" s="481"/>
      <c r="L302" s="478"/>
      <c r="M302" s="478"/>
      <c r="N302" s="468"/>
      <c r="O302" s="468"/>
      <c r="P302" s="468"/>
      <c r="Q302" s="468"/>
      <c r="R302" s="478"/>
      <c r="S302" s="484"/>
      <c r="T302" s="43" t="s">
        <v>21</v>
      </c>
      <c r="U302" s="181" t="s">
        <v>109</v>
      </c>
      <c r="V302" s="181" t="s">
        <v>57</v>
      </c>
      <c r="W302" s="180" t="s">
        <v>11</v>
      </c>
      <c r="X302" s="197">
        <v>1.3979999999999999</v>
      </c>
      <c r="Y302" s="94" t="s">
        <v>5</v>
      </c>
      <c r="Z302" s="178"/>
      <c r="AA302" s="177"/>
      <c r="AB302" s="177"/>
      <c r="AC302" s="37"/>
      <c r="AD302" s="176"/>
      <c r="AE302" s="175"/>
      <c r="AF302" s="612"/>
      <c r="AG302" s="495"/>
      <c r="AH302" s="495"/>
      <c r="AI302" s="498"/>
    </row>
    <row r="303" spans="1:35" ht="15" customHeight="1">
      <c r="A303" s="567"/>
      <c r="B303" s="481"/>
      <c r="C303" s="481"/>
      <c r="D303" s="590"/>
      <c r="E303" s="528"/>
      <c r="F303" s="481"/>
      <c r="G303" s="481"/>
      <c r="H303" s="531"/>
      <c r="I303" s="560"/>
      <c r="J303" s="478"/>
      <c r="K303" s="481"/>
      <c r="L303" s="478"/>
      <c r="M303" s="478"/>
      <c r="N303" s="468"/>
      <c r="O303" s="468"/>
      <c r="P303" s="468"/>
      <c r="Q303" s="468"/>
      <c r="R303" s="478"/>
      <c r="S303" s="484"/>
      <c r="T303" s="601" t="s">
        <v>14</v>
      </c>
      <c r="U303" s="473" t="s">
        <v>103</v>
      </c>
      <c r="V303" s="132" t="s">
        <v>7</v>
      </c>
      <c r="W303" s="183" t="s">
        <v>11</v>
      </c>
      <c r="X303" s="129">
        <v>0.37</v>
      </c>
      <c r="Y303" s="94" t="s">
        <v>5</v>
      </c>
      <c r="Z303" s="127"/>
      <c r="AA303" s="182"/>
      <c r="AB303" s="182"/>
      <c r="AC303" s="73"/>
      <c r="AD303" s="124"/>
      <c r="AE303" s="123"/>
      <c r="AF303" s="612"/>
      <c r="AG303" s="495"/>
      <c r="AH303" s="495"/>
      <c r="AI303" s="498"/>
    </row>
    <row r="304" spans="1:35" ht="16.25" thickBot="1">
      <c r="A304" s="568"/>
      <c r="B304" s="482"/>
      <c r="C304" s="482"/>
      <c r="D304" s="591"/>
      <c r="E304" s="529"/>
      <c r="F304" s="482"/>
      <c r="G304" s="482"/>
      <c r="H304" s="524"/>
      <c r="I304" s="563"/>
      <c r="J304" s="479"/>
      <c r="K304" s="482"/>
      <c r="L304" s="479"/>
      <c r="M304" s="479"/>
      <c r="N304" s="471"/>
      <c r="O304" s="471"/>
      <c r="P304" s="471"/>
      <c r="Q304" s="471"/>
      <c r="R304" s="479"/>
      <c r="S304" s="485"/>
      <c r="T304" s="604"/>
      <c r="U304" s="516"/>
      <c r="V304" s="196"/>
      <c r="W304" s="121" t="s">
        <v>87</v>
      </c>
      <c r="X304" s="120">
        <v>0.1</v>
      </c>
      <c r="Y304" s="94" t="s">
        <v>5</v>
      </c>
      <c r="Z304" s="174"/>
      <c r="AA304" s="117"/>
      <c r="AB304" s="117"/>
      <c r="AC304" s="116"/>
      <c r="AD304" s="115"/>
      <c r="AE304" s="114"/>
      <c r="AF304" s="613"/>
      <c r="AG304" s="496"/>
      <c r="AH304" s="496"/>
      <c r="AI304" s="499"/>
    </row>
    <row r="305" spans="1:35" ht="15" customHeight="1">
      <c r="A305" s="585" t="s">
        <v>102</v>
      </c>
      <c r="B305" s="480" t="s">
        <v>671</v>
      </c>
      <c r="C305" s="480" t="s">
        <v>672</v>
      </c>
      <c r="D305" s="589" t="s">
        <v>812</v>
      </c>
      <c r="E305" s="527" t="s">
        <v>3</v>
      </c>
      <c r="F305" s="592" t="s">
        <v>2</v>
      </c>
      <c r="G305" s="480" t="s">
        <v>16</v>
      </c>
      <c r="H305" s="523" t="s">
        <v>15</v>
      </c>
      <c r="I305" s="559" t="s">
        <v>612</v>
      </c>
      <c r="J305" s="477" t="s">
        <v>667</v>
      </c>
      <c r="K305" s="527" t="s">
        <v>80</v>
      </c>
      <c r="L305" s="477" t="s">
        <v>331</v>
      </c>
      <c r="M305" s="477" t="s">
        <v>90</v>
      </c>
      <c r="N305" s="467" t="s">
        <v>121</v>
      </c>
      <c r="O305" s="467" t="s">
        <v>5</v>
      </c>
      <c r="P305" s="467" t="s">
        <v>9</v>
      </c>
      <c r="Q305" s="467" t="s">
        <v>115</v>
      </c>
      <c r="R305" s="477" t="s">
        <v>673</v>
      </c>
      <c r="S305" s="483" t="s">
        <v>5</v>
      </c>
      <c r="T305" s="51" t="s">
        <v>8</v>
      </c>
      <c r="U305" s="151" t="s">
        <v>102</v>
      </c>
      <c r="V305" s="151" t="s">
        <v>7</v>
      </c>
      <c r="W305" s="185" t="s">
        <v>11</v>
      </c>
      <c r="X305" s="157">
        <v>12.843999999999999</v>
      </c>
      <c r="Y305" s="145" t="s">
        <v>5</v>
      </c>
      <c r="Z305" s="150" t="s">
        <v>115</v>
      </c>
      <c r="AA305" s="188" t="s">
        <v>5</v>
      </c>
      <c r="AB305" s="188" t="s">
        <v>5</v>
      </c>
      <c r="AC305" s="24" t="s">
        <v>6</v>
      </c>
      <c r="AD305" s="149">
        <v>14</v>
      </c>
      <c r="AE305" s="142" t="s">
        <v>5</v>
      </c>
      <c r="AF305" s="491">
        <f>AG305+AH305</f>
        <v>40.844000000000001</v>
      </c>
      <c r="AG305" s="494">
        <f>X305+X306</f>
        <v>26.844000000000001</v>
      </c>
      <c r="AH305" s="494">
        <f>AD305</f>
        <v>14</v>
      </c>
      <c r="AI305" s="497" t="s">
        <v>674</v>
      </c>
    </row>
    <row r="306" spans="1:35" ht="15" customHeight="1" thickBot="1">
      <c r="A306" s="568"/>
      <c r="B306" s="482"/>
      <c r="C306" s="482"/>
      <c r="D306" s="591"/>
      <c r="E306" s="529"/>
      <c r="F306" s="594"/>
      <c r="G306" s="482"/>
      <c r="H306" s="524"/>
      <c r="I306" s="563"/>
      <c r="J306" s="479"/>
      <c r="K306" s="529"/>
      <c r="L306" s="479"/>
      <c r="M306" s="479"/>
      <c r="N306" s="471"/>
      <c r="O306" s="471"/>
      <c r="P306" s="471"/>
      <c r="Q306" s="471"/>
      <c r="R306" s="479"/>
      <c r="S306" s="485"/>
      <c r="T306" s="34" t="s">
        <v>90</v>
      </c>
      <c r="U306" s="122" t="s">
        <v>121</v>
      </c>
      <c r="V306" s="122" t="s">
        <v>15</v>
      </c>
      <c r="W306" s="195" t="s">
        <v>11</v>
      </c>
      <c r="X306" s="120">
        <v>14</v>
      </c>
      <c r="Y306" s="119" t="s">
        <v>5</v>
      </c>
      <c r="Z306" s="118"/>
      <c r="AA306" s="117"/>
      <c r="AB306" s="117"/>
      <c r="AC306" s="116"/>
      <c r="AD306" s="115"/>
      <c r="AE306" s="114"/>
      <c r="AF306" s="493"/>
      <c r="AG306" s="496"/>
      <c r="AH306" s="496"/>
      <c r="AI306" s="499"/>
    </row>
    <row r="307" spans="1:35" ht="15" customHeight="1">
      <c r="A307" s="585" t="s">
        <v>102</v>
      </c>
      <c r="B307" s="480" t="s">
        <v>675</v>
      </c>
      <c r="C307" s="480" t="s">
        <v>676</v>
      </c>
      <c r="D307" s="589" t="s">
        <v>811</v>
      </c>
      <c r="E307" s="527" t="s">
        <v>3</v>
      </c>
      <c r="F307" s="592" t="s">
        <v>2</v>
      </c>
      <c r="G307" s="480" t="s">
        <v>30</v>
      </c>
      <c r="H307" s="523" t="s">
        <v>119</v>
      </c>
      <c r="I307" s="559" t="s">
        <v>677</v>
      </c>
      <c r="J307" s="477" t="s">
        <v>667</v>
      </c>
      <c r="K307" s="480" t="s">
        <v>116</v>
      </c>
      <c r="L307" s="477" t="s">
        <v>5</v>
      </c>
      <c r="M307" s="477" t="s">
        <v>5</v>
      </c>
      <c r="N307" s="467" t="s">
        <v>5</v>
      </c>
      <c r="O307" s="467" t="s">
        <v>5</v>
      </c>
      <c r="P307" s="467" t="s">
        <v>5</v>
      </c>
      <c r="Q307" s="467" t="s">
        <v>115</v>
      </c>
      <c r="R307" s="477" t="s">
        <v>5</v>
      </c>
      <c r="S307" s="483" t="s">
        <v>5</v>
      </c>
      <c r="T307" s="51" t="s">
        <v>8</v>
      </c>
      <c r="U307" s="151" t="s">
        <v>102</v>
      </c>
      <c r="V307" s="151" t="s">
        <v>7</v>
      </c>
      <c r="W307" s="185" t="s">
        <v>11</v>
      </c>
      <c r="X307" s="157">
        <v>1.8260000000000001</v>
      </c>
      <c r="Y307" s="145" t="s">
        <v>5</v>
      </c>
      <c r="Z307" s="194" t="s">
        <v>115</v>
      </c>
      <c r="AA307" s="193" t="s">
        <v>5</v>
      </c>
      <c r="AB307" s="193" t="s">
        <v>5</v>
      </c>
      <c r="AC307" s="607" t="s">
        <v>5</v>
      </c>
      <c r="AD307" s="609">
        <v>5</v>
      </c>
      <c r="AE307" s="489" t="s">
        <v>5</v>
      </c>
      <c r="AF307" s="611">
        <f>AG307+AH307</f>
        <v>9.2759999999999998</v>
      </c>
      <c r="AG307" s="494">
        <f>SUM(X307:X314)</f>
        <v>4.2759999999999998</v>
      </c>
      <c r="AH307" s="494">
        <f>AD307</f>
        <v>5</v>
      </c>
      <c r="AI307" s="497" t="s">
        <v>678</v>
      </c>
    </row>
    <row r="308" spans="1:35" ht="15" customHeight="1">
      <c r="A308" s="567"/>
      <c r="B308" s="481"/>
      <c r="C308" s="481"/>
      <c r="D308" s="590"/>
      <c r="E308" s="528"/>
      <c r="F308" s="481"/>
      <c r="G308" s="481"/>
      <c r="H308" s="531"/>
      <c r="I308" s="560"/>
      <c r="J308" s="478"/>
      <c r="K308" s="481"/>
      <c r="L308" s="478"/>
      <c r="M308" s="478"/>
      <c r="N308" s="468"/>
      <c r="O308" s="468"/>
      <c r="P308" s="468"/>
      <c r="Q308" s="468"/>
      <c r="R308" s="478"/>
      <c r="S308" s="484"/>
      <c r="T308" s="601" t="s">
        <v>90</v>
      </c>
      <c r="U308" s="473" t="s">
        <v>120</v>
      </c>
      <c r="V308" s="473" t="s">
        <v>119</v>
      </c>
      <c r="W308" s="180" t="s">
        <v>5</v>
      </c>
      <c r="X308" s="179">
        <v>0.6</v>
      </c>
      <c r="Y308" s="94" t="s">
        <v>5</v>
      </c>
      <c r="Z308" s="192" t="s">
        <v>27</v>
      </c>
      <c r="AA308" s="191" t="s">
        <v>5</v>
      </c>
      <c r="AB308" s="191" t="s">
        <v>5</v>
      </c>
      <c r="AC308" s="608"/>
      <c r="AD308" s="610"/>
      <c r="AE308" s="490"/>
      <c r="AF308" s="612"/>
      <c r="AG308" s="495"/>
      <c r="AH308" s="495"/>
      <c r="AI308" s="498"/>
    </row>
    <row r="309" spans="1:35" ht="15" customHeight="1">
      <c r="A309" s="567"/>
      <c r="B309" s="481"/>
      <c r="C309" s="481"/>
      <c r="D309" s="590"/>
      <c r="E309" s="528"/>
      <c r="F309" s="481"/>
      <c r="G309" s="481"/>
      <c r="H309" s="531"/>
      <c r="I309" s="560"/>
      <c r="J309" s="478"/>
      <c r="K309" s="481"/>
      <c r="L309" s="478"/>
      <c r="M309" s="478"/>
      <c r="N309" s="468"/>
      <c r="O309" s="468"/>
      <c r="P309" s="468"/>
      <c r="Q309" s="468"/>
      <c r="R309" s="478"/>
      <c r="S309" s="484"/>
      <c r="T309" s="580"/>
      <c r="U309" s="474"/>
      <c r="V309" s="474"/>
      <c r="W309" s="187" t="s">
        <v>87</v>
      </c>
      <c r="X309" s="138">
        <v>0.22</v>
      </c>
      <c r="Y309" s="94" t="s">
        <v>5</v>
      </c>
      <c r="Z309" s="136"/>
      <c r="AA309" s="186"/>
      <c r="AB309" s="186"/>
      <c r="AC309" s="102"/>
      <c r="AD309" s="134"/>
      <c r="AE309" s="133"/>
      <c r="AF309" s="612"/>
      <c r="AG309" s="495"/>
      <c r="AH309" s="495"/>
      <c r="AI309" s="498"/>
    </row>
    <row r="310" spans="1:35" ht="15" customHeight="1">
      <c r="A310" s="567"/>
      <c r="B310" s="481"/>
      <c r="C310" s="481"/>
      <c r="D310" s="590"/>
      <c r="E310" s="528"/>
      <c r="F310" s="481"/>
      <c r="G310" s="481"/>
      <c r="H310" s="531"/>
      <c r="I310" s="560"/>
      <c r="J310" s="478"/>
      <c r="K310" s="481"/>
      <c r="L310" s="478"/>
      <c r="M310" s="478"/>
      <c r="N310" s="468"/>
      <c r="O310" s="468"/>
      <c r="P310" s="468"/>
      <c r="Q310" s="468"/>
      <c r="R310" s="478"/>
      <c r="S310" s="484"/>
      <c r="T310" s="50" t="s">
        <v>14</v>
      </c>
      <c r="U310" s="181" t="s">
        <v>118</v>
      </c>
      <c r="V310" s="33" t="s">
        <v>7</v>
      </c>
      <c r="W310" s="180" t="s">
        <v>5</v>
      </c>
      <c r="X310" s="179">
        <v>0.8</v>
      </c>
      <c r="Y310" s="94" t="s">
        <v>5</v>
      </c>
      <c r="Z310" s="178"/>
      <c r="AA310" s="177"/>
      <c r="AB310" s="177"/>
      <c r="AC310" s="37"/>
      <c r="AD310" s="176"/>
      <c r="AE310" s="175"/>
      <c r="AF310" s="612"/>
      <c r="AG310" s="495"/>
      <c r="AH310" s="495"/>
      <c r="AI310" s="498"/>
    </row>
    <row r="311" spans="1:35" ht="15" customHeight="1">
      <c r="A311" s="567"/>
      <c r="B311" s="481"/>
      <c r="C311" s="481"/>
      <c r="D311" s="590"/>
      <c r="E311" s="528"/>
      <c r="F311" s="481"/>
      <c r="G311" s="481"/>
      <c r="H311" s="531"/>
      <c r="I311" s="560"/>
      <c r="J311" s="478"/>
      <c r="K311" s="481"/>
      <c r="L311" s="478"/>
      <c r="M311" s="478"/>
      <c r="N311" s="468"/>
      <c r="O311" s="468"/>
      <c r="P311" s="468"/>
      <c r="Q311" s="468"/>
      <c r="R311" s="478"/>
      <c r="S311" s="484"/>
      <c r="T311" s="475" t="s">
        <v>14</v>
      </c>
      <c r="U311" s="473" t="s">
        <v>117</v>
      </c>
      <c r="V311" s="602" t="s">
        <v>7</v>
      </c>
      <c r="W311" s="180" t="s">
        <v>5</v>
      </c>
      <c r="X311" s="179">
        <v>0.4</v>
      </c>
      <c r="Y311" s="94" t="s">
        <v>5</v>
      </c>
      <c r="Z311" s="178"/>
      <c r="AA311" s="177"/>
      <c r="AB311" s="177"/>
      <c r="AC311" s="37"/>
      <c r="AD311" s="176"/>
      <c r="AE311" s="175"/>
      <c r="AF311" s="612"/>
      <c r="AG311" s="495"/>
      <c r="AH311" s="495"/>
      <c r="AI311" s="498"/>
    </row>
    <row r="312" spans="1:35" ht="15" customHeight="1">
      <c r="A312" s="567"/>
      <c r="B312" s="481"/>
      <c r="C312" s="481"/>
      <c r="D312" s="590"/>
      <c r="E312" s="528"/>
      <c r="F312" s="481"/>
      <c r="G312" s="481"/>
      <c r="H312" s="531"/>
      <c r="I312" s="560"/>
      <c r="J312" s="478"/>
      <c r="K312" s="481"/>
      <c r="L312" s="478"/>
      <c r="M312" s="478"/>
      <c r="N312" s="468"/>
      <c r="O312" s="468"/>
      <c r="P312" s="468"/>
      <c r="Q312" s="468"/>
      <c r="R312" s="478"/>
      <c r="S312" s="484"/>
      <c r="T312" s="476"/>
      <c r="U312" s="474"/>
      <c r="V312" s="603"/>
      <c r="W312" s="187" t="s">
        <v>87</v>
      </c>
      <c r="X312" s="138">
        <v>0.2</v>
      </c>
      <c r="Y312" s="94" t="s">
        <v>5</v>
      </c>
      <c r="Z312" s="136"/>
      <c r="AA312" s="186"/>
      <c r="AB312" s="186"/>
      <c r="AC312" s="102"/>
      <c r="AD312" s="134"/>
      <c r="AE312" s="133"/>
      <c r="AF312" s="612"/>
      <c r="AG312" s="495"/>
      <c r="AH312" s="495"/>
      <c r="AI312" s="498"/>
    </row>
    <row r="313" spans="1:35" ht="15" customHeight="1">
      <c r="A313" s="567"/>
      <c r="B313" s="481"/>
      <c r="C313" s="481"/>
      <c r="D313" s="590"/>
      <c r="E313" s="528"/>
      <c r="F313" s="481"/>
      <c r="G313" s="481"/>
      <c r="H313" s="531"/>
      <c r="I313" s="560"/>
      <c r="J313" s="478"/>
      <c r="K313" s="481"/>
      <c r="L313" s="478"/>
      <c r="M313" s="478"/>
      <c r="N313" s="468"/>
      <c r="O313" s="468"/>
      <c r="P313" s="468"/>
      <c r="Q313" s="468"/>
      <c r="R313" s="478"/>
      <c r="S313" s="484"/>
      <c r="T313" s="601" t="s">
        <v>14</v>
      </c>
      <c r="U313" s="473" t="s">
        <v>116</v>
      </c>
      <c r="V313" s="605" t="s">
        <v>7</v>
      </c>
      <c r="W313" s="180" t="s">
        <v>5</v>
      </c>
      <c r="X313" s="129">
        <v>0.06</v>
      </c>
      <c r="Y313" s="94" t="s">
        <v>5</v>
      </c>
      <c r="Z313" s="127"/>
      <c r="AA313" s="182"/>
      <c r="AB313" s="182"/>
      <c r="AC313" s="73"/>
      <c r="AD313" s="124"/>
      <c r="AE313" s="123"/>
      <c r="AF313" s="612"/>
      <c r="AG313" s="495"/>
      <c r="AH313" s="495"/>
      <c r="AI313" s="498"/>
    </row>
    <row r="314" spans="1:35" ht="16.25" thickBot="1">
      <c r="A314" s="568"/>
      <c r="B314" s="482"/>
      <c r="C314" s="482"/>
      <c r="D314" s="591"/>
      <c r="E314" s="529"/>
      <c r="F314" s="482"/>
      <c r="G314" s="482"/>
      <c r="H314" s="524"/>
      <c r="I314" s="563"/>
      <c r="J314" s="479"/>
      <c r="K314" s="482"/>
      <c r="L314" s="479"/>
      <c r="M314" s="479"/>
      <c r="N314" s="471"/>
      <c r="O314" s="471"/>
      <c r="P314" s="471"/>
      <c r="Q314" s="471"/>
      <c r="R314" s="479"/>
      <c r="S314" s="485"/>
      <c r="T314" s="604"/>
      <c r="U314" s="516"/>
      <c r="V314" s="606"/>
      <c r="W314" s="121" t="s">
        <v>87</v>
      </c>
      <c r="X314" s="120">
        <v>0.17</v>
      </c>
      <c r="Y314" s="94" t="s">
        <v>5</v>
      </c>
      <c r="Z314" s="174"/>
      <c r="AA314" s="117"/>
      <c r="AB314" s="117"/>
      <c r="AC314" s="116"/>
      <c r="AD314" s="115"/>
      <c r="AE314" s="114"/>
      <c r="AF314" s="613"/>
      <c r="AG314" s="496"/>
      <c r="AH314" s="496"/>
      <c r="AI314" s="499"/>
    </row>
    <row r="315" spans="1:35" ht="15" customHeight="1">
      <c r="A315" s="585" t="s">
        <v>102</v>
      </c>
      <c r="B315" s="480" t="s">
        <v>679</v>
      </c>
      <c r="C315" s="480" t="s">
        <v>680</v>
      </c>
      <c r="D315" s="589" t="s">
        <v>810</v>
      </c>
      <c r="E315" s="527" t="s">
        <v>3</v>
      </c>
      <c r="F315" s="592" t="s">
        <v>2</v>
      </c>
      <c r="G315" s="480" t="s">
        <v>16</v>
      </c>
      <c r="H315" s="523" t="s">
        <v>15</v>
      </c>
      <c r="I315" s="559" t="s">
        <v>602</v>
      </c>
      <c r="J315" s="477" t="s">
        <v>667</v>
      </c>
      <c r="K315" s="480" t="s">
        <v>103</v>
      </c>
      <c r="L315" s="477" t="s">
        <v>331</v>
      </c>
      <c r="M315" s="477" t="s">
        <v>90</v>
      </c>
      <c r="N315" s="467" t="s">
        <v>121</v>
      </c>
      <c r="O315" s="467" t="s">
        <v>15</v>
      </c>
      <c r="P315" s="467" t="s">
        <v>333</v>
      </c>
      <c r="Q315" s="423" t="s">
        <v>115</v>
      </c>
      <c r="R315" s="477" t="s">
        <v>5</v>
      </c>
      <c r="S315" s="483" t="s">
        <v>5</v>
      </c>
      <c r="T315" s="51" t="s">
        <v>8</v>
      </c>
      <c r="U315" s="151" t="s">
        <v>102</v>
      </c>
      <c r="V315" s="29" t="s">
        <v>7</v>
      </c>
      <c r="W315" s="185" t="s">
        <v>11</v>
      </c>
      <c r="X315" s="96">
        <v>4.1100000000000003</v>
      </c>
      <c r="Y315" s="145" t="s">
        <v>5</v>
      </c>
      <c r="Z315" s="596" t="s">
        <v>115</v>
      </c>
      <c r="AA315" s="480" t="s">
        <v>5</v>
      </c>
      <c r="AB315" s="480" t="s">
        <v>5</v>
      </c>
      <c r="AC315" s="146" t="s">
        <v>18</v>
      </c>
      <c r="AD315" s="592">
        <v>11.175000000000001</v>
      </c>
      <c r="AE315" s="489" t="s">
        <v>5</v>
      </c>
      <c r="AF315" s="544">
        <f>AG315+AH315</f>
        <v>36.61</v>
      </c>
      <c r="AG315" s="494">
        <f>X315+X316+X317</f>
        <v>14.26</v>
      </c>
      <c r="AH315" s="494">
        <f>AD315+AD317+AD316</f>
        <v>22.35</v>
      </c>
      <c r="AI315" s="497" t="s">
        <v>681</v>
      </c>
    </row>
    <row r="316" spans="1:35" ht="15" customHeight="1">
      <c r="A316" s="567"/>
      <c r="B316" s="481"/>
      <c r="C316" s="481"/>
      <c r="D316" s="590"/>
      <c r="E316" s="528"/>
      <c r="F316" s="593"/>
      <c r="G316" s="481"/>
      <c r="H316" s="531"/>
      <c r="I316" s="560"/>
      <c r="J316" s="478"/>
      <c r="K316" s="481"/>
      <c r="L316" s="478"/>
      <c r="M316" s="600"/>
      <c r="N316" s="466"/>
      <c r="O316" s="468"/>
      <c r="P316" s="468"/>
      <c r="Q316" s="424" t="s">
        <v>211</v>
      </c>
      <c r="R316" s="478"/>
      <c r="S316" s="484"/>
      <c r="T316" s="50" t="s">
        <v>90</v>
      </c>
      <c r="U316" s="132" t="s">
        <v>114</v>
      </c>
      <c r="V316" s="132" t="s">
        <v>15</v>
      </c>
      <c r="W316" s="183" t="s">
        <v>11</v>
      </c>
      <c r="X316" s="129">
        <v>10</v>
      </c>
      <c r="Y316" s="128" t="s">
        <v>5</v>
      </c>
      <c r="Z316" s="597"/>
      <c r="AA316" s="598"/>
      <c r="AB316" s="598"/>
      <c r="AC316" s="41" t="s">
        <v>6</v>
      </c>
      <c r="AD316" s="599"/>
      <c r="AE316" s="490"/>
      <c r="AF316" s="545"/>
      <c r="AG316" s="495"/>
      <c r="AH316" s="495"/>
      <c r="AI316" s="498"/>
    </row>
    <row r="317" spans="1:35" ht="16.25" thickBot="1">
      <c r="A317" s="568"/>
      <c r="B317" s="482"/>
      <c r="C317" s="482"/>
      <c r="D317" s="591"/>
      <c r="E317" s="529"/>
      <c r="F317" s="594"/>
      <c r="G317" s="482"/>
      <c r="H317" s="524"/>
      <c r="I317" s="563"/>
      <c r="J317" s="479"/>
      <c r="K317" s="482"/>
      <c r="L317" s="479"/>
      <c r="M317" s="162" t="s">
        <v>59</v>
      </c>
      <c r="N317" s="425" t="s">
        <v>682</v>
      </c>
      <c r="O317" s="471"/>
      <c r="P317" s="471"/>
      <c r="Q317" s="425" t="s">
        <v>128</v>
      </c>
      <c r="R317" s="479"/>
      <c r="S317" s="485"/>
      <c r="T317" s="34" t="s">
        <v>14</v>
      </c>
      <c r="U317" s="122" t="s">
        <v>103</v>
      </c>
      <c r="V317" s="33" t="s">
        <v>7</v>
      </c>
      <c r="W317" s="121" t="s">
        <v>87</v>
      </c>
      <c r="X317" s="120">
        <v>0.15</v>
      </c>
      <c r="Y317" s="119" t="s">
        <v>5</v>
      </c>
      <c r="Z317" s="190" t="s">
        <v>27</v>
      </c>
      <c r="AA317" s="189" t="s">
        <v>5</v>
      </c>
      <c r="AB317" s="189" t="s">
        <v>5</v>
      </c>
      <c r="AC317" s="41" t="s">
        <v>18</v>
      </c>
      <c r="AD317" s="164">
        <v>11.175000000000001</v>
      </c>
      <c r="AE317" s="152" t="s">
        <v>5</v>
      </c>
      <c r="AF317" s="546"/>
      <c r="AG317" s="496"/>
      <c r="AH317" s="496"/>
      <c r="AI317" s="499"/>
    </row>
    <row r="318" spans="1:35" ht="15" customHeight="1">
      <c r="A318" s="585" t="s">
        <v>102</v>
      </c>
      <c r="B318" s="480" t="s">
        <v>683</v>
      </c>
      <c r="C318" s="480" t="s">
        <v>684</v>
      </c>
      <c r="D318" s="589" t="s">
        <v>685</v>
      </c>
      <c r="E318" s="527" t="s">
        <v>3</v>
      </c>
      <c r="F318" s="595" t="s">
        <v>108</v>
      </c>
      <c r="G318" s="480" t="s">
        <v>107</v>
      </c>
      <c r="H318" s="523" t="s">
        <v>112</v>
      </c>
      <c r="I318" s="559" t="s">
        <v>686</v>
      </c>
      <c r="J318" s="477" t="s">
        <v>667</v>
      </c>
      <c r="K318" s="480" t="s">
        <v>103</v>
      </c>
      <c r="L318" s="477" t="s">
        <v>331</v>
      </c>
      <c r="M318" s="477" t="s">
        <v>90</v>
      </c>
      <c r="N318" s="467" t="s">
        <v>687</v>
      </c>
      <c r="O318" s="467" t="s">
        <v>112</v>
      </c>
      <c r="P318" s="467" t="s">
        <v>5</v>
      </c>
      <c r="Q318" s="467" t="s">
        <v>5</v>
      </c>
      <c r="R318" s="477" t="s">
        <v>5</v>
      </c>
      <c r="S318" s="483" t="s">
        <v>5</v>
      </c>
      <c r="T318" s="51" t="s">
        <v>8</v>
      </c>
      <c r="U318" s="151" t="s">
        <v>102</v>
      </c>
      <c r="V318" s="12" t="s">
        <v>7</v>
      </c>
      <c r="W318" s="185" t="s">
        <v>11</v>
      </c>
      <c r="X318" s="96">
        <v>3.19</v>
      </c>
      <c r="Y318" s="145" t="s">
        <v>5</v>
      </c>
      <c r="Z318" s="150" t="s">
        <v>5</v>
      </c>
      <c r="AA318" s="188" t="s">
        <v>5</v>
      </c>
      <c r="AB318" s="188" t="s">
        <v>5</v>
      </c>
      <c r="AC318" s="24" t="s">
        <v>5</v>
      </c>
      <c r="AD318" s="149">
        <v>59</v>
      </c>
      <c r="AE318" s="142" t="s">
        <v>5</v>
      </c>
      <c r="AF318" s="582">
        <f>AG318+AH318</f>
        <v>73.89</v>
      </c>
      <c r="AG318" s="494">
        <f>SUM(X318:X325)</f>
        <v>14.889999999999997</v>
      </c>
      <c r="AH318" s="494">
        <f>AD318</f>
        <v>59</v>
      </c>
      <c r="AI318" s="497" t="s">
        <v>688</v>
      </c>
    </row>
    <row r="319" spans="1:35" ht="15" customHeight="1">
      <c r="A319" s="567"/>
      <c r="B319" s="481"/>
      <c r="C319" s="481"/>
      <c r="D319" s="590"/>
      <c r="E319" s="528"/>
      <c r="F319" s="481"/>
      <c r="G319" s="481"/>
      <c r="H319" s="531"/>
      <c r="I319" s="560"/>
      <c r="J319" s="478"/>
      <c r="K319" s="481"/>
      <c r="L319" s="478"/>
      <c r="M319" s="478"/>
      <c r="N319" s="468"/>
      <c r="O319" s="468"/>
      <c r="P319" s="468"/>
      <c r="Q319" s="468"/>
      <c r="R319" s="478"/>
      <c r="S319" s="484"/>
      <c r="T319" s="50" t="s">
        <v>14</v>
      </c>
      <c r="U319" s="132" t="s">
        <v>103</v>
      </c>
      <c r="V319" s="33" t="s">
        <v>7</v>
      </c>
      <c r="W319" s="187" t="s">
        <v>11</v>
      </c>
      <c r="X319" s="138">
        <v>0.25</v>
      </c>
      <c r="Y319" s="137" t="s">
        <v>5</v>
      </c>
      <c r="Z319" s="136"/>
      <c r="AA319" s="186"/>
      <c r="AB319" s="186"/>
      <c r="AC319" s="102"/>
      <c r="AD319" s="134"/>
      <c r="AE319" s="133"/>
      <c r="AF319" s="583"/>
      <c r="AG319" s="495"/>
      <c r="AH319" s="495"/>
      <c r="AI319" s="498"/>
    </row>
    <row r="320" spans="1:35" ht="15" customHeight="1">
      <c r="A320" s="567"/>
      <c r="B320" s="481"/>
      <c r="C320" s="481"/>
      <c r="D320" s="590"/>
      <c r="E320" s="528"/>
      <c r="F320" s="481"/>
      <c r="G320" s="481"/>
      <c r="H320" s="531"/>
      <c r="I320" s="560"/>
      <c r="J320" s="478"/>
      <c r="K320" s="481"/>
      <c r="L320" s="478"/>
      <c r="M320" s="478"/>
      <c r="N320" s="468"/>
      <c r="O320" s="468"/>
      <c r="P320" s="468"/>
      <c r="Q320" s="468"/>
      <c r="R320" s="478"/>
      <c r="S320" s="484"/>
      <c r="T320" s="601" t="s">
        <v>90</v>
      </c>
      <c r="U320" s="473" t="s">
        <v>113</v>
      </c>
      <c r="V320" s="473" t="s">
        <v>112</v>
      </c>
      <c r="W320" s="180" t="s">
        <v>87</v>
      </c>
      <c r="X320" s="138">
        <v>0.25</v>
      </c>
      <c r="Y320" s="137" t="s">
        <v>5</v>
      </c>
      <c r="Z320" s="136"/>
      <c r="AA320" s="177"/>
      <c r="AB320" s="177"/>
      <c r="AC320" s="37"/>
      <c r="AD320" s="176"/>
      <c r="AE320" s="175"/>
      <c r="AF320" s="583"/>
      <c r="AG320" s="495"/>
      <c r="AH320" s="495"/>
      <c r="AI320" s="498"/>
    </row>
    <row r="321" spans="1:35" ht="15" customHeight="1">
      <c r="A321" s="567"/>
      <c r="B321" s="481"/>
      <c r="C321" s="481"/>
      <c r="D321" s="590"/>
      <c r="E321" s="528"/>
      <c r="F321" s="481"/>
      <c r="G321" s="481"/>
      <c r="H321" s="531"/>
      <c r="I321" s="560"/>
      <c r="J321" s="478"/>
      <c r="K321" s="481"/>
      <c r="L321" s="478"/>
      <c r="M321" s="478"/>
      <c r="N321" s="468"/>
      <c r="O321" s="468"/>
      <c r="P321" s="468"/>
      <c r="Q321" s="468"/>
      <c r="R321" s="478"/>
      <c r="S321" s="484"/>
      <c r="T321" s="580"/>
      <c r="U321" s="474"/>
      <c r="V321" s="530"/>
      <c r="W321" s="180" t="s">
        <v>11</v>
      </c>
      <c r="X321" s="179">
        <v>1.5</v>
      </c>
      <c r="Y321" s="137" t="s">
        <v>5</v>
      </c>
      <c r="Z321" s="136"/>
      <c r="AA321" s="177"/>
      <c r="AB321" s="177"/>
      <c r="AC321" s="37"/>
      <c r="AD321" s="176"/>
      <c r="AE321" s="175"/>
      <c r="AF321" s="583"/>
      <c r="AG321" s="495"/>
      <c r="AH321" s="495"/>
      <c r="AI321" s="498"/>
    </row>
    <row r="322" spans="1:35" ht="15" customHeight="1">
      <c r="A322" s="567"/>
      <c r="B322" s="481"/>
      <c r="C322" s="481"/>
      <c r="D322" s="590"/>
      <c r="E322" s="528"/>
      <c r="F322" s="481"/>
      <c r="G322" s="481"/>
      <c r="H322" s="531"/>
      <c r="I322" s="560"/>
      <c r="J322" s="478"/>
      <c r="K322" s="481"/>
      <c r="L322" s="478"/>
      <c r="M322" s="478"/>
      <c r="N322" s="468"/>
      <c r="O322" s="468"/>
      <c r="P322" s="468"/>
      <c r="Q322" s="468"/>
      <c r="R322" s="478"/>
      <c r="S322" s="484"/>
      <c r="T322" s="50" t="s">
        <v>90</v>
      </c>
      <c r="U322" s="181" t="s">
        <v>111</v>
      </c>
      <c r="V322" s="530"/>
      <c r="W322" s="180" t="s">
        <v>87</v>
      </c>
      <c r="X322" s="179">
        <v>5.8</v>
      </c>
      <c r="Y322" s="137" t="s">
        <v>5</v>
      </c>
      <c r="Z322" s="136"/>
      <c r="AA322" s="177"/>
      <c r="AB322" s="177"/>
      <c r="AC322" s="37"/>
      <c r="AD322" s="176"/>
      <c r="AE322" s="175"/>
      <c r="AF322" s="583"/>
      <c r="AG322" s="495"/>
      <c r="AH322" s="495"/>
      <c r="AI322" s="498"/>
    </row>
    <row r="323" spans="1:35" ht="15" customHeight="1">
      <c r="A323" s="567"/>
      <c r="B323" s="481"/>
      <c r="C323" s="481"/>
      <c r="D323" s="590"/>
      <c r="E323" s="528"/>
      <c r="F323" s="481"/>
      <c r="G323" s="481"/>
      <c r="H323" s="531"/>
      <c r="I323" s="560"/>
      <c r="J323" s="478"/>
      <c r="K323" s="481"/>
      <c r="L323" s="478"/>
      <c r="M323" s="478"/>
      <c r="N323" s="468"/>
      <c r="O323" s="468"/>
      <c r="P323" s="468"/>
      <c r="Q323" s="468"/>
      <c r="R323" s="478"/>
      <c r="S323" s="484"/>
      <c r="T323" s="43" t="s">
        <v>5</v>
      </c>
      <c r="U323" s="132" t="s">
        <v>110</v>
      </c>
      <c r="V323" s="474"/>
      <c r="W323" s="183" t="s">
        <v>87</v>
      </c>
      <c r="X323" s="129">
        <v>1.5</v>
      </c>
      <c r="Y323" s="137" t="s">
        <v>5</v>
      </c>
      <c r="Z323" s="136"/>
      <c r="AA323" s="182"/>
      <c r="AB323" s="182"/>
      <c r="AC323" s="73"/>
      <c r="AD323" s="124"/>
      <c r="AE323" s="123"/>
      <c r="AF323" s="583"/>
      <c r="AG323" s="495"/>
      <c r="AH323" s="495"/>
      <c r="AI323" s="498"/>
    </row>
    <row r="324" spans="1:35" ht="15" customHeight="1">
      <c r="A324" s="567"/>
      <c r="B324" s="481"/>
      <c r="C324" s="481"/>
      <c r="D324" s="590"/>
      <c r="E324" s="528"/>
      <c r="F324" s="481"/>
      <c r="G324" s="481"/>
      <c r="H324" s="531"/>
      <c r="I324" s="560"/>
      <c r="J324" s="478"/>
      <c r="K324" s="481"/>
      <c r="L324" s="478"/>
      <c r="M324" s="478"/>
      <c r="N324" s="468"/>
      <c r="O324" s="468"/>
      <c r="P324" s="468"/>
      <c r="Q324" s="468"/>
      <c r="R324" s="478"/>
      <c r="S324" s="484"/>
      <c r="T324" s="43" t="s">
        <v>21</v>
      </c>
      <c r="U324" s="181" t="s">
        <v>109</v>
      </c>
      <c r="V324" s="181" t="s">
        <v>57</v>
      </c>
      <c r="W324" s="180" t="s">
        <v>11</v>
      </c>
      <c r="X324" s="179">
        <v>1.2</v>
      </c>
      <c r="Y324" s="137" t="s">
        <v>5</v>
      </c>
      <c r="Z324" s="136"/>
      <c r="AA324" s="177"/>
      <c r="AB324" s="177"/>
      <c r="AC324" s="37"/>
      <c r="AD324" s="176"/>
      <c r="AE324" s="175"/>
      <c r="AF324" s="583"/>
      <c r="AG324" s="495"/>
      <c r="AH324" s="495"/>
      <c r="AI324" s="498"/>
    </row>
    <row r="325" spans="1:35" ht="16.25" thickBot="1">
      <c r="A325" s="568"/>
      <c r="B325" s="482"/>
      <c r="C325" s="482"/>
      <c r="D325" s="591"/>
      <c r="E325" s="529"/>
      <c r="F325" s="482"/>
      <c r="G325" s="482"/>
      <c r="H325" s="524"/>
      <c r="I325" s="563"/>
      <c r="J325" s="479"/>
      <c r="K325" s="482"/>
      <c r="L325" s="479"/>
      <c r="M325" s="479"/>
      <c r="N325" s="471"/>
      <c r="O325" s="471"/>
      <c r="P325" s="471"/>
      <c r="Q325" s="471"/>
      <c r="R325" s="479"/>
      <c r="S325" s="485"/>
      <c r="T325" s="88" t="s">
        <v>21</v>
      </c>
      <c r="U325" s="122" t="s">
        <v>106</v>
      </c>
      <c r="V325" s="122" t="s">
        <v>105</v>
      </c>
      <c r="W325" s="121" t="s">
        <v>11</v>
      </c>
      <c r="X325" s="179">
        <v>1.2</v>
      </c>
      <c r="Y325" s="137" t="s">
        <v>5</v>
      </c>
      <c r="Z325" s="127"/>
      <c r="AA325" s="117"/>
      <c r="AB325" s="117"/>
      <c r="AC325" s="116"/>
      <c r="AD325" s="115"/>
      <c r="AE325" s="114"/>
      <c r="AF325" s="584"/>
      <c r="AG325" s="496"/>
      <c r="AH325" s="496"/>
      <c r="AI325" s="499"/>
    </row>
    <row r="326" spans="1:35" ht="15" customHeight="1">
      <c r="A326" s="585" t="s">
        <v>102</v>
      </c>
      <c r="B326" s="480" t="s">
        <v>689</v>
      </c>
      <c r="C326" s="480" t="s">
        <v>690</v>
      </c>
      <c r="D326" s="589" t="s">
        <v>691</v>
      </c>
      <c r="E326" s="527" t="s">
        <v>3</v>
      </c>
      <c r="F326" s="592" t="s">
        <v>12</v>
      </c>
      <c r="G326" s="480" t="s">
        <v>101</v>
      </c>
      <c r="H326" s="523" t="s">
        <v>99</v>
      </c>
      <c r="I326" s="559" t="s">
        <v>602</v>
      </c>
      <c r="J326" s="477" t="s">
        <v>667</v>
      </c>
      <c r="K326" s="480" t="s">
        <v>103</v>
      </c>
      <c r="L326" s="477" t="s">
        <v>5</v>
      </c>
      <c r="M326" s="477" t="s">
        <v>5</v>
      </c>
      <c r="N326" s="467" t="s">
        <v>5</v>
      </c>
      <c r="O326" s="467" t="s">
        <v>5</v>
      </c>
      <c r="P326" s="467" t="s">
        <v>5</v>
      </c>
      <c r="Q326" s="467" t="s">
        <v>115</v>
      </c>
      <c r="R326" s="477" t="s">
        <v>5</v>
      </c>
      <c r="S326" s="483" t="s">
        <v>5</v>
      </c>
      <c r="T326" s="438" t="s">
        <v>8</v>
      </c>
      <c r="U326" s="439" t="s">
        <v>102</v>
      </c>
      <c r="V326" s="12" t="s">
        <v>7</v>
      </c>
      <c r="W326" s="440" t="s">
        <v>11</v>
      </c>
      <c r="X326" s="157">
        <v>3.6160000000000001</v>
      </c>
      <c r="Y326" s="145" t="s">
        <v>5</v>
      </c>
      <c r="Z326" s="144" t="s">
        <v>27</v>
      </c>
      <c r="AA326" s="439" t="s">
        <v>5</v>
      </c>
      <c r="AB326" s="439" t="s">
        <v>5</v>
      </c>
      <c r="AC326" s="486" t="s">
        <v>79</v>
      </c>
      <c r="AD326" s="487">
        <v>5</v>
      </c>
      <c r="AE326" s="489" t="s">
        <v>5</v>
      </c>
      <c r="AF326" s="491">
        <f>AG326+AH326</f>
        <v>29.386000000000003</v>
      </c>
      <c r="AG326" s="494">
        <f>SUM(X326:X331)</f>
        <v>24.386000000000003</v>
      </c>
      <c r="AH326" s="494">
        <f>AD326</f>
        <v>5</v>
      </c>
      <c r="AI326" s="497" t="s">
        <v>692</v>
      </c>
    </row>
    <row r="327" spans="1:35" ht="15" customHeight="1">
      <c r="A327" s="567"/>
      <c r="B327" s="481"/>
      <c r="C327" s="481"/>
      <c r="D327" s="590"/>
      <c r="E327" s="528"/>
      <c r="F327" s="593"/>
      <c r="G327" s="481"/>
      <c r="H327" s="531"/>
      <c r="I327" s="560"/>
      <c r="J327" s="478"/>
      <c r="K327" s="481"/>
      <c r="L327" s="478"/>
      <c r="M327" s="478"/>
      <c r="N327" s="468"/>
      <c r="O327" s="468"/>
      <c r="P327" s="468"/>
      <c r="Q327" s="468"/>
      <c r="R327" s="478"/>
      <c r="S327" s="484"/>
      <c r="T327" s="434" t="s">
        <v>74</v>
      </c>
      <c r="U327" s="442" t="s">
        <v>104</v>
      </c>
      <c r="V327" s="442" t="s">
        <v>99</v>
      </c>
      <c r="W327" s="180" t="s">
        <v>11</v>
      </c>
      <c r="X327" s="179">
        <v>15.33</v>
      </c>
      <c r="Y327" s="94" t="s">
        <v>5</v>
      </c>
      <c r="Z327" s="184" t="s">
        <v>63</v>
      </c>
      <c r="AA327" s="442" t="s">
        <v>5</v>
      </c>
      <c r="AB327" s="442" t="s">
        <v>5</v>
      </c>
      <c r="AC327" s="474"/>
      <c r="AD327" s="488"/>
      <c r="AE327" s="490"/>
      <c r="AF327" s="492"/>
      <c r="AG327" s="495"/>
      <c r="AH327" s="495"/>
      <c r="AI327" s="498"/>
    </row>
    <row r="328" spans="1:35" ht="15" customHeight="1">
      <c r="A328" s="567"/>
      <c r="B328" s="481"/>
      <c r="C328" s="481"/>
      <c r="D328" s="590"/>
      <c r="E328" s="528"/>
      <c r="F328" s="593"/>
      <c r="G328" s="481"/>
      <c r="H328" s="531"/>
      <c r="I328" s="560"/>
      <c r="J328" s="478"/>
      <c r="K328" s="481"/>
      <c r="L328" s="478"/>
      <c r="M328" s="478"/>
      <c r="N328" s="468"/>
      <c r="O328" s="468"/>
      <c r="P328" s="468"/>
      <c r="Q328" s="468"/>
      <c r="R328" s="478"/>
      <c r="S328" s="484"/>
      <c r="T328" s="429" t="s">
        <v>21</v>
      </c>
      <c r="U328" s="442" t="s">
        <v>5</v>
      </c>
      <c r="V328" s="442" t="s">
        <v>5</v>
      </c>
      <c r="W328" s="180" t="s">
        <v>11</v>
      </c>
      <c r="X328" s="179">
        <v>3</v>
      </c>
      <c r="Y328" s="94" t="s">
        <v>5</v>
      </c>
      <c r="Z328" s="178"/>
      <c r="AA328" s="177"/>
      <c r="AB328" s="177"/>
      <c r="AC328" s="37"/>
      <c r="AD328" s="176"/>
      <c r="AE328" s="175"/>
      <c r="AF328" s="492"/>
      <c r="AG328" s="495"/>
      <c r="AH328" s="495"/>
      <c r="AI328" s="498"/>
    </row>
    <row r="329" spans="1:35" ht="15" customHeight="1">
      <c r="A329" s="567"/>
      <c r="B329" s="481"/>
      <c r="C329" s="481"/>
      <c r="D329" s="590"/>
      <c r="E329" s="528"/>
      <c r="F329" s="593"/>
      <c r="G329" s="481"/>
      <c r="H329" s="531"/>
      <c r="I329" s="560"/>
      <c r="J329" s="478"/>
      <c r="K329" s="481"/>
      <c r="L329" s="478"/>
      <c r="M329" s="478"/>
      <c r="N329" s="468"/>
      <c r="O329" s="468"/>
      <c r="P329" s="468"/>
      <c r="Q329" s="468"/>
      <c r="R329" s="478"/>
      <c r="S329" s="484"/>
      <c r="T329" s="429" t="s">
        <v>14</v>
      </c>
      <c r="U329" s="437" t="s">
        <v>103</v>
      </c>
      <c r="V329" s="33" t="s">
        <v>7</v>
      </c>
      <c r="W329" s="436" t="s">
        <v>11</v>
      </c>
      <c r="X329" s="129">
        <v>0.44</v>
      </c>
      <c r="Y329" s="94" t="s">
        <v>5</v>
      </c>
      <c r="Z329" s="127"/>
      <c r="AA329" s="182"/>
      <c r="AB329" s="182"/>
      <c r="AC329" s="73"/>
      <c r="AD329" s="124"/>
      <c r="AE329" s="123"/>
      <c r="AF329" s="492"/>
      <c r="AG329" s="495"/>
      <c r="AH329" s="495"/>
      <c r="AI329" s="498"/>
    </row>
    <row r="330" spans="1:35" ht="15" customHeight="1">
      <c r="A330" s="567"/>
      <c r="B330" s="481"/>
      <c r="C330" s="481"/>
      <c r="D330" s="590"/>
      <c r="E330" s="528"/>
      <c r="F330" s="593"/>
      <c r="G330" s="481"/>
      <c r="H330" s="531"/>
      <c r="I330" s="560"/>
      <c r="J330" s="478"/>
      <c r="K330" s="481"/>
      <c r="L330" s="478"/>
      <c r="M330" s="478"/>
      <c r="N330" s="468"/>
      <c r="O330" s="468"/>
      <c r="P330" s="468"/>
      <c r="Q330" s="468"/>
      <c r="R330" s="478"/>
      <c r="S330" s="484"/>
      <c r="T330" s="429" t="s">
        <v>14</v>
      </c>
      <c r="U330" s="442" t="s">
        <v>28</v>
      </c>
      <c r="V330" s="33" t="s">
        <v>7</v>
      </c>
      <c r="W330" s="180" t="s">
        <v>11</v>
      </c>
      <c r="X330" s="179">
        <v>1.5</v>
      </c>
      <c r="Y330" s="94" t="s">
        <v>5</v>
      </c>
      <c r="Z330" s="178"/>
      <c r="AA330" s="177"/>
      <c r="AB330" s="177"/>
      <c r="AC330" s="37"/>
      <c r="AD330" s="176"/>
      <c r="AE330" s="175"/>
      <c r="AF330" s="492"/>
      <c r="AG330" s="495"/>
      <c r="AH330" s="495"/>
      <c r="AI330" s="498"/>
    </row>
    <row r="331" spans="1:35" ht="15" customHeight="1" thickBot="1">
      <c r="A331" s="568"/>
      <c r="B331" s="482"/>
      <c r="C331" s="482"/>
      <c r="D331" s="591"/>
      <c r="E331" s="529"/>
      <c r="F331" s="594"/>
      <c r="G331" s="482"/>
      <c r="H331" s="524"/>
      <c r="I331" s="563"/>
      <c r="J331" s="479"/>
      <c r="K331" s="482"/>
      <c r="L331" s="479"/>
      <c r="M331" s="479"/>
      <c r="N331" s="471"/>
      <c r="O331" s="471"/>
      <c r="P331" s="471"/>
      <c r="Q331" s="471"/>
      <c r="R331" s="479"/>
      <c r="S331" s="485"/>
      <c r="T331" s="435" t="s">
        <v>90</v>
      </c>
      <c r="U331" s="122" t="s">
        <v>100</v>
      </c>
      <c r="V331" s="122" t="s">
        <v>99</v>
      </c>
      <c r="W331" s="441" t="s">
        <v>87</v>
      </c>
      <c r="X331" s="120">
        <v>0.5</v>
      </c>
      <c r="Y331" s="94" t="s">
        <v>5</v>
      </c>
      <c r="Z331" s="174"/>
      <c r="AA331" s="117"/>
      <c r="AB331" s="117"/>
      <c r="AC331" s="116"/>
      <c r="AD331" s="115"/>
      <c r="AE331" s="114"/>
      <c r="AF331" s="493"/>
      <c r="AG331" s="496"/>
      <c r="AH331" s="496"/>
      <c r="AI331" s="499"/>
    </row>
    <row r="332" spans="1:35" ht="15" customHeight="1">
      <c r="A332" s="585" t="s">
        <v>102</v>
      </c>
      <c r="B332" s="527" t="s">
        <v>753</v>
      </c>
      <c r="C332" s="480" t="s">
        <v>754</v>
      </c>
      <c r="D332" s="589" t="s">
        <v>809</v>
      </c>
      <c r="E332" s="527" t="s">
        <v>3</v>
      </c>
      <c r="F332" s="592" t="s">
        <v>184</v>
      </c>
      <c r="G332" s="480" t="s">
        <v>10</v>
      </c>
      <c r="H332" s="523" t="s">
        <v>9</v>
      </c>
      <c r="I332" s="559" t="s">
        <v>686</v>
      </c>
      <c r="J332" s="477" t="s">
        <v>755</v>
      </c>
      <c r="K332" s="480" t="s">
        <v>44</v>
      </c>
      <c r="L332" s="477" t="s">
        <v>333</v>
      </c>
      <c r="M332" s="477" t="s">
        <v>27</v>
      </c>
      <c r="N332" s="467" t="s">
        <v>756</v>
      </c>
      <c r="O332" s="467" t="s">
        <v>46</v>
      </c>
      <c r="P332" s="467" t="s">
        <v>333</v>
      </c>
      <c r="Q332" s="467" t="s">
        <v>128</v>
      </c>
      <c r="R332" s="477" t="s">
        <v>5</v>
      </c>
      <c r="S332" s="483" t="s">
        <v>5</v>
      </c>
      <c r="T332" s="51" t="s">
        <v>8</v>
      </c>
      <c r="U332" s="151" t="s">
        <v>102</v>
      </c>
      <c r="V332" s="12" t="s">
        <v>7</v>
      </c>
      <c r="W332" s="185" t="s">
        <v>5</v>
      </c>
      <c r="X332" s="96">
        <v>15</v>
      </c>
      <c r="Y332" s="145" t="s">
        <v>5</v>
      </c>
      <c r="Z332" s="144" t="s">
        <v>5</v>
      </c>
      <c r="AA332" s="151" t="s">
        <v>5</v>
      </c>
      <c r="AB332" s="151" t="s">
        <v>5</v>
      </c>
      <c r="AC332" s="430" t="s">
        <v>5</v>
      </c>
      <c r="AD332" s="242">
        <v>127</v>
      </c>
      <c r="AE332" s="142" t="s">
        <v>5</v>
      </c>
      <c r="AF332" s="544">
        <f>AG332+AH332</f>
        <v>282.25</v>
      </c>
      <c r="AG332" s="494">
        <f>SUM(X332:X338)</f>
        <v>155.25</v>
      </c>
      <c r="AH332" s="494">
        <f>AD332</f>
        <v>127</v>
      </c>
      <c r="AI332" s="561" t="s">
        <v>758</v>
      </c>
    </row>
    <row r="333" spans="1:35" ht="15" customHeight="1">
      <c r="A333" s="567"/>
      <c r="B333" s="528"/>
      <c r="C333" s="481"/>
      <c r="D333" s="590"/>
      <c r="E333" s="528"/>
      <c r="F333" s="593"/>
      <c r="G333" s="481"/>
      <c r="H333" s="531"/>
      <c r="I333" s="560"/>
      <c r="J333" s="478"/>
      <c r="K333" s="481"/>
      <c r="L333" s="478"/>
      <c r="M333" s="478"/>
      <c r="N333" s="468"/>
      <c r="O333" s="468"/>
      <c r="P333" s="468"/>
      <c r="Q333" s="468"/>
      <c r="R333" s="478"/>
      <c r="S333" s="484"/>
      <c r="T333" s="475" t="s">
        <v>14</v>
      </c>
      <c r="U333" s="473" t="s">
        <v>44</v>
      </c>
      <c r="V333" s="473" t="s">
        <v>7</v>
      </c>
      <c r="W333" s="180" t="s">
        <v>5</v>
      </c>
      <c r="X333" s="179">
        <v>12</v>
      </c>
      <c r="Y333" s="259" t="s">
        <v>5</v>
      </c>
      <c r="Z333" s="184" t="s">
        <v>27</v>
      </c>
      <c r="AA333" s="442" t="s">
        <v>762</v>
      </c>
      <c r="AB333" s="442" t="s">
        <v>50</v>
      </c>
      <c r="AC333" s="431" t="s">
        <v>5</v>
      </c>
      <c r="AD333" s="433" t="s">
        <v>5</v>
      </c>
      <c r="AE333" s="432" t="s">
        <v>5</v>
      </c>
      <c r="AF333" s="545"/>
      <c r="AG333" s="495"/>
      <c r="AH333" s="495"/>
      <c r="AI333" s="562"/>
    </row>
    <row r="334" spans="1:35" ht="15" customHeight="1">
      <c r="A334" s="567"/>
      <c r="B334" s="528"/>
      <c r="C334" s="481"/>
      <c r="D334" s="590"/>
      <c r="E334" s="528"/>
      <c r="F334" s="593"/>
      <c r="G334" s="481"/>
      <c r="H334" s="531"/>
      <c r="I334" s="560"/>
      <c r="J334" s="478"/>
      <c r="K334" s="481"/>
      <c r="L334" s="478"/>
      <c r="M334" s="478"/>
      <c r="N334" s="466"/>
      <c r="O334" s="428"/>
      <c r="P334" s="468"/>
      <c r="Q334" s="468"/>
      <c r="R334" s="478"/>
      <c r="S334" s="484"/>
      <c r="T334" s="476"/>
      <c r="U334" s="474"/>
      <c r="V334" s="474"/>
      <c r="W334" s="180" t="s">
        <v>11</v>
      </c>
      <c r="X334" s="179">
        <v>1.25</v>
      </c>
      <c r="Y334" s="259" t="s">
        <v>5</v>
      </c>
      <c r="Z334" s="184" t="s">
        <v>39</v>
      </c>
      <c r="AA334" s="442" t="s">
        <v>763</v>
      </c>
      <c r="AB334" s="442" t="s">
        <v>46</v>
      </c>
      <c r="AC334" s="431" t="s">
        <v>5</v>
      </c>
      <c r="AD334" s="433" t="s">
        <v>5</v>
      </c>
      <c r="AE334" s="432" t="s">
        <v>5</v>
      </c>
      <c r="AF334" s="545"/>
      <c r="AG334" s="495"/>
      <c r="AH334" s="495"/>
      <c r="AI334" s="562"/>
    </row>
    <row r="335" spans="1:35" ht="15" customHeight="1">
      <c r="A335" s="567"/>
      <c r="B335" s="528"/>
      <c r="C335" s="481"/>
      <c r="D335" s="590"/>
      <c r="E335" s="528"/>
      <c r="F335" s="593"/>
      <c r="G335" s="481"/>
      <c r="H335" s="531"/>
      <c r="I335" s="560"/>
      <c r="J335" s="478"/>
      <c r="K335" s="481"/>
      <c r="L335" s="478"/>
      <c r="M335" s="478"/>
      <c r="N335" s="466" t="s">
        <v>757</v>
      </c>
      <c r="O335" s="469" t="s">
        <v>46</v>
      </c>
      <c r="P335" s="468"/>
      <c r="Q335" s="466"/>
      <c r="R335" s="478"/>
      <c r="S335" s="484"/>
      <c r="T335" s="50" t="s">
        <v>5</v>
      </c>
      <c r="U335" s="181" t="s">
        <v>761</v>
      </c>
      <c r="V335" s="181" t="s">
        <v>5</v>
      </c>
      <c r="W335" s="180" t="s">
        <v>5</v>
      </c>
      <c r="X335" s="461">
        <v>127</v>
      </c>
      <c r="Y335" s="259" t="s">
        <v>5</v>
      </c>
      <c r="Z335" s="178"/>
      <c r="AA335" s="177"/>
      <c r="AB335" s="177"/>
      <c r="AC335" s="37"/>
      <c r="AD335" s="176"/>
      <c r="AE335" s="175"/>
      <c r="AF335" s="545"/>
      <c r="AG335" s="495"/>
      <c r="AH335" s="495"/>
      <c r="AI335" s="562"/>
    </row>
    <row r="336" spans="1:35" ht="15" customHeight="1">
      <c r="A336" s="567"/>
      <c r="B336" s="528"/>
      <c r="C336" s="481"/>
      <c r="D336" s="590"/>
      <c r="E336" s="528"/>
      <c r="F336" s="593"/>
      <c r="G336" s="481"/>
      <c r="H336" s="531"/>
      <c r="I336" s="560"/>
      <c r="J336" s="478"/>
      <c r="K336" s="481"/>
      <c r="L336" s="478"/>
      <c r="M336" s="478"/>
      <c r="N336" s="466"/>
      <c r="O336" s="469"/>
      <c r="P336" s="468"/>
      <c r="Q336" s="470" t="s">
        <v>115</v>
      </c>
      <c r="R336" s="478"/>
      <c r="S336" s="484"/>
      <c r="T336" s="50" t="s">
        <v>14</v>
      </c>
      <c r="U336" s="442" t="s">
        <v>77</v>
      </c>
      <c r="V336" s="33" t="s">
        <v>7</v>
      </c>
      <c r="W336" s="183" t="s">
        <v>5</v>
      </c>
      <c r="X336" s="129" t="s">
        <v>5</v>
      </c>
      <c r="Y336" s="259" t="s">
        <v>5</v>
      </c>
      <c r="Z336" s="127"/>
      <c r="AA336" s="182"/>
      <c r="AB336" s="182"/>
      <c r="AC336" s="73"/>
      <c r="AD336" s="124"/>
      <c r="AE336" s="123"/>
      <c r="AF336" s="545"/>
      <c r="AG336" s="495"/>
      <c r="AH336" s="495"/>
      <c r="AI336" s="562"/>
    </row>
    <row r="337" spans="1:35" ht="15" customHeight="1">
      <c r="A337" s="567"/>
      <c r="B337" s="528"/>
      <c r="C337" s="481"/>
      <c r="D337" s="590"/>
      <c r="E337" s="528"/>
      <c r="F337" s="593"/>
      <c r="G337" s="481"/>
      <c r="H337" s="531"/>
      <c r="I337" s="560"/>
      <c r="J337" s="478"/>
      <c r="K337" s="481"/>
      <c r="L337" s="478"/>
      <c r="M337" s="478"/>
      <c r="N337" s="470" t="s">
        <v>759</v>
      </c>
      <c r="O337" s="470" t="s">
        <v>760</v>
      </c>
      <c r="P337" s="468"/>
      <c r="Q337" s="470"/>
      <c r="R337" s="478"/>
      <c r="S337" s="484"/>
      <c r="T337" s="50" t="s">
        <v>59</v>
      </c>
      <c r="U337" s="437" t="s">
        <v>354</v>
      </c>
      <c r="V337" s="33" t="s">
        <v>166</v>
      </c>
      <c r="W337" s="180" t="s">
        <v>5</v>
      </c>
      <c r="X337" s="179" t="s">
        <v>5</v>
      </c>
      <c r="Y337" s="94" t="s">
        <v>5</v>
      </c>
      <c r="Z337" s="178"/>
      <c r="AA337" s="177"/>
      <c r="AB337" s="177"/>
      <c r="AC337" s="37"/>
      <c r="AD337" s="176"/>
      <c r="AE337" s="175"/>
      <c r="AF337" s="545"/>
      <c r="AG337" s="495"/>
      <c r="AH337" s="495"/>
      <c r="AI337" s="562"/>
    </row>
    <row r="338" spans="1:35" ht="15" customHeight="1" thickBot="1">
      <c r="A338" s="568"/>
      <c r="B338" s="529"/>
      <c r="C338" s="482"/>
      <c r="D338" s="591"/>
      <c r="E338" s="529"/>
      <c r="F338" s="594"/>
      <c r="G338" s="482"/>
      <c r="H338" s="524"/>
      <c r="I338" s="563"/>
      <c r="J338" s="479"/>
      <c r="K338" s="482"/>
      <c r="L338" s="479"/>
      <c r="M338" s="479"/>
      <c r="N338" s="471"/>
      <c r="O338" s="471"/>
      <c r="P338" s="471"/>
      <c r="Q338" s="472"/>
      <c r="R338" s="479"/>
      <c r="S338" s="485"/>
      <c r="T338" s="34" t="s">
        <v>21</v>
      </c>
      <c r="U338" s="442" t="s">
        <v>51</v>
      </c>
      <c r="V338" s="122" t="s">
        <v>50</v>
      </c>
      <c r="W338" s="121" t="s">
        <v>5</v>
      </c>
      <c r="X338" s="120" t="s">
        <v>5</v>
      </c>
      <c r="Y338" s="137" t="s">
        <v>5</v>
      </c>
      <c r="Z338" s="174"/>
      <c r="AA338" s="117"/>
      <c r="AB338" s="117"/>
      <c r="AC338" s="116"/>
      <c r="AD338" s="115"/>
      <c r="AE338" s="114"/>
      <c r="AF338" s="546"/>
      <c r="AG338" s="496"/>
      <c r="AH338" s="496"/>
      <c r="AI338" s="588"/>
    </row>
    <row r="339" spans="1:35" ht="15" customHeight="1">
      <c r="A339" s="792" t="s">
        <v>102</v>
      </c>
      <c r="B339" s="486" t="s">
        <v>769</v>
      </c>
      <c r="C339" s="480" t="s">
        <v>808</v>
      </c>
      <c r="D339" s="589" t="s">
        <v>807</v>
      </c>
      <c r="E339" s="527" t="s">
        <v>3</v>
      </c>
      <c r="F339" s="592" t="s">
        <v>184</v>
      </c>
      <c r="G339" s="480" t="s">
        <v>65</v>
      </c>
      <c r="H339" s="480" t="s">
        <v>9</v>
      </c>
      <c r="I339" s="559" t="s">
        <v>770</v>
      </c>
      <c r="J339" s="477" t="s">
        <v>755</v>
      </c>
      <c r="K339" s="480" t="s">
        <v>17</v>
      </c>
      <c r="L339" s="477" t="s">
        <v>5</v>
      </c>
      <c r="M339" s="477" t="s">
        <v>5</v>
      </c>
      <c r="N339" s="467" t="s">
        <v>5</v>
      </c>
      <c r="O339" s="467" t="s">
        <v>5</v>
      </c>
      <c r="P339" s="467" t="s">
        <v>333</v>
      </c>
      <c r="Q339" s="444" t="s">
        <v>128</v>
      </c>
      <c r="R339" s="477" t="s">
        <v>771</v>
      </c>
      <c r="S339" s="483" t="s">
        <v>5</v>
      </c>
      <c r="T339" s="447" t="s">
        <v>8</v>
      </c>
      <c r="U339" s="448" t="s">
        <v>102</v>
      </c>
      <c r="V339" s="12" t="s">
        <v>7</v>
      </c>
      <c r="W339" s="452" t="s">
        <v>5</v>
      </c>
      <c r="X339" s="96">
        <v>15</v>
      </c>
      <c r="Y339" s="145" t="s">
        <v>5</v>
      </c>
      <c r="Z339" s="144" t="s">
        <v>5</v>
      </c>
      <c r="AA339" s="448" t="s">
        <v>5</v>
      </c>
      <c r="AB339" s="448" t="s">
        <v>5</v>
      </c>
      <c r="AC339" s="446" t="s">
        <v>5</v>
      </c>
      <c r="AD339" s="242" t="s">
        <v>5</v>
      </c>
      <c r="AE339" s="142" t="s">
        <v>5</v>
      </c>
      <c r="AF339" s="544">
        <f>AG339</f>
        <v>50</v>
      </c>
      <c r="AG339" s="494">
        <f>SUM(X339:X340)</f>
        <v>50</v>
      </c>
      <c r="AH339" s="494" t="str">
        <f>AD339</f>
        <v>N/A</v>
      </c>
      <c r="AI339" s="561" t="s">
        <v>772</v>
      </c>
    </row>
    <row r="340" spans="1:35" ht="15" customHeight="1" thickBot="1">
      <c r="A340" s="793"/>
      <c r="B340" s="530"/>
      <c r="C340" s="481"/>
      <c r="D340" s="590"/>
      <c r="E340" s="528"/>
      <c r="F340" s="593"/>
      <c r="G340" s="482"/>
      <c r="H340" s="482"/>
      <c r="I340" s="560"/>
      <c r="J340" s="478"/>
      <c r="K340" s="481"/>
      <c r="L340" s="478"/>
      <c r="M340" s="478"/>
      <c r="N340" s="468"/>
      <c r="O340" s="468"/>
      <c r="P340" s="468"/>
      <c r="Q340" s="454" t="s">
        <v>115</v>
      </c>
      <c r="R340" s="478"/>
      <c r="S340" s="484"/>
      <c r="T340" s="451" t="s">
        <v>14</v>
      </c>
      <c r="U340" s="443" t="s">
        <v>17</v>
      </c>
      <c r="V340" s="443" t="s">
        <v>7</v>
      </c>
      <c r="W340" s="180" t="s">
        <v>6</v>
      </c>
      <c r="X340" s="179">
        <v>35</v>
      </c>
      <c r="Y340" s="259" t="s">
        <v>5</v>
      </c>
      <c r="Z340" s="457"/>
      <c r="AA340" s="161"/>
      <c r="AB340" s="161"/>
      <c r="AC340" s="99"/>
      <c r="AD340" s="159"/>
      <c r="AE340" s="158"/>
      <c r="AF340" s="545"/>
      <c r="AG340" s="495"/>
      <c r="AH340" s="495"/>
      <c r="AI340" s="562"/>
    </row>
    <row r="341" spans="1:35" ht="15" customHeight="1">
      <c r="A341" s="567" t="s">
        <v>95</v>
      </c>
      <c r="B341" s="480" t="s">
        <v>693</v>
      </c>
      <c r="C341" s="480" t="s">
        <v>694</v>
      </c>
      <c r="D341" s="569" t="s">
        <v>804</v>
      </c>
      <c r="E341" s="527" t="s">
        <v>94</v>
      </c>
      <c r="F341" s="480" t="s">
        <v>93</v>
      </c>
      <c r="G341" s="481" t="s">
        <v>16</v>
      </c>
      <c r="H341" s="531" t="s">
        <v>98</v>
      </c>
      <c r="I341" s="559" t="s">
        <v>695</v>
      </c>
      <c r="J341" s="477" t="s">
        <v>696</v>
      </c>
      <c r="K341" s="527" t="s">
        <v>61</v>
      </c>
      <c r="L341" s="477" t="s">
        <v>5</v>
      </c>
      <c r="M341" s="477" t="s">
        <v>5</v>
      </c>
      <c r="N341" s="467" t="s">
        <v>5</v>
      </c>
      <c r="O341" s="467" t="s">
        <v>5</v>
      </c>
      <c r="P341" s="467" t="s">
        <v>5</v>
      </c>
      <c r="Q341" s="467" t="s">
        <v>5</v>
      </c>
      <c r="R341" s="477" t="s">
        <v>5</v>
      </c>
      <c r="S341" s="483" t="s">
        <v>5</v>
      </c>
      <c r="T341" s="578" t="s">
        <v>8</v>
      </c>
      <c r="U341" s="486" t="s">
        <v>95</v>
      </c>
      <c r="V341" s="486" t="s">
        <v>7</v>
      </c>
      <c r="W341" s="146" t="s">
        <v>11</v>
      </c>
      <c r="X341" s="96">
        <v>5.0999999999999996</v>
      </c>
      <c r="Y341" s="145" t="s">
        <v>5</v>
      </c>
      <c r="Z341" s="144" t="s">
        <v>5</v>
      </c>
      <c r="AA341" s="24" t="s">
        <v>5</v>
      </c>
      <c r="AB341" s="24" t="s">
        <v>5</v>
      </c>
      <c r="AC341" s="24" t="s">
        <v>5</v>
      </c>
      <c r="AD341" s="143" t="s">
        <v>5</v>
      </c>
      <c r="AE341" s="142" t="s">
        <v>5</v>
      </c>
      <c r="AF341" s="582">
        <f>AG341</f>
        <v>79.699999999999989</v>
      </c>
      <c r="AG341" s="494">
        <f>X341+X342+X343+X344</f>
        <v>79.699999999999989</v>
      </c>
      <c r="AH341" s="494" t="str">
        <f>AE341</f>
        <v>N/A</v>
      </c>
      <c r="AI341" s="497" t="s">
        <v>697</v>
      </c>
    </row>
    <row r="342" spans="1:35">
      <c r="A342" s="567"/>
      <c r="B342" s="481"/>
      <c r="C342" s="481"/>
      <c r="D342" s="570"/>
      <c r="E342" s="528"/>
      <c r="F342" s="481"/>
      <c r="G342" s="481"/>
      <c r="H342" s="531"/>
      <c r="I342" s="560"/>
      <c r="J342" s="478"/>
      <c r="K342" s="528"/>
      <c r="L342" s="478"/>
      <c r="M342" s="478"/>
      <c r="N342" s="468"/>
      <c r="O342" s="468"/>
      <c r="P342" s="468"/>
      <c r="Q342" s="468"/>
      <c r="R342" s="478"/>
      <c r="S342" s="484"/>
      <c r="T342" s="580"/>
      <c r="U342" s="474"/>
      <c r="V342" s="474"/>
      <c r="W342" s="139" t="s">
        <v>79</v>
      </c>
      <c r="X342" s="138">
        <v>5</v>
      </c>
      <c r="Y342" s="137" t="s">
        <v>5</v>
      </c>
      <c r="Z342" s="136"/>
      <c r="AA342" s="126"/>
      <c r="AB342" s="141"/>
      <c r="AC342" s="102"/>
      <c r="AD342" s="134"/>
      <c r="AE342" s="123"/>
      <c r="AF342" s="583"/>
      <c r="AG342" s="495"/>
      <c r="AH342" s="495"/>
      <c r="AI342" s="498"/>
    </row>
    <row r="343" spans="1:35">
      <c r="A343" s="567"/>
      <c r="B343" s="481"/>
      <c r="C343" s="481"/>
      <c r="D343" s="570"/>
      <c r="E343" s="528"/>
      <c r="F343" s="481"/>
      <c r="G343" s="481"/>
      <c r="H343" s="531"/>
      <c r="I343" s="560"/>
      <c r="J343" s="478"/>
      <c r="K343" s="528"/>
      <c r="L343" s="478"/>
      <c r="M343" s="478"/>
      <c r="N343" s="468"/>
      <c r="O343" s="468"/>
      <c r="P343" s="468"/>
      <c r="Q343" s="468"/>
      <c r="R343" s="478"/>
      <c r="S343" s="484"/>
      <c r="T343" s="50" t="s">
        <v>14</v>
      </c>
      <c r="U343" s="132" t="s">
        <v>61</v>
      </c>
      <c r="V343" s="132" t="s">
        <v>7</v>
      </c>
      <c r="W343" s="130" t="s">
        <v>5</v>
      </c>
      <c r="X343" s="129">
        <v>55</v>
      </c>
      <c r="Y343" s="128" t="s">
        <v>5</v>
      </c>
      <c r="Z343" s="127"/>
      <c r="AA343" s="126"/>
      <c r="AB343" s="125"/>
      <c r="AC343" s="102"/>
      <c r="AD343" s="124"/>
      <c r="AE343" s="123"/>
      <c r="AF343" s="583"/>
      <c r="AG343" s="495"/>
      <c r="AH343" s="495"/>
      <c r="AI343" s="498"/>
    </row>
    <row r="344" spans="1:35" ht="16.25" thickBot="1">
      <c r="A344" s="568"/>
      <c r="B344" s="482"/>
      <c r="C344" s="482"/>
      <c r="D344" s="571"/>
      <c r="E344" s="529"/>
      <c r="F344" s="482"/>
      <c r="G344" s="482"/>
      <c r="H344" s="524"/>
      <c r="I344" s="563"/>
      <c r="J344" s="479"/>
      <c r="K344" s="529"/>
      <c r="L344" s="479"/>
      <c r="M344" s="479"/>
      <c r="N344" s="471"/>
      <c r="O344" s="471"/>
      <c r="P344" s="471"/>
      <c r="Q344" s="471"/>
      <c r="R344" s="479"/>
      <c r="S344" s="485"/>
      <c r="T344" s="34" t="s">
        <v>14</v>
      </c>
      <c r="U344" s="122" t="s">
        <v>97</v>
      </c>
      <c r="V344" s="122" t="s">
        <v>7</v>
      </c>
      <c r="W344" s="121" t="s">
        <v>5</v>
      </c>
      <c r="X344" s="120">
        <v>14.6</v>
      </c>
      <c r="Y344" s="119" t="s">
        <v>5</v>
      </c>
      <c r="Z344" s="118"/>
      <c r="AA344" s="117"/>
      <c r="AB344" s="117"/>
      <c r="AC344" s="102"/>
      <c r="AD344" s="115"/>
      <c r="AE344" s="114"/>
      <c r="AF344" s="584"/>
      <c r="AG344" s="496"/>
      <c r="AH344" s="496"/>
      <c r="AI344" s="499"/>
    </row>
    <row r="345" spans="1:35" ht="15" customHeight="1">
      <c r="A345" s="585" t="s">
        <v>95</v>
      </c>
      <c r="B345" s="480" t="s">
        <v>698</v>
      </c>
      <c r="C345" s="480" t="s">
        <v>701</v>
      </c>
      <c r="D345" s="569" t="s">
        <v>803</v>
      </c>
      <c r="E345" s="527" t="s">
        <v>94</v>
      </c>
      <c r="F345" s="480" t="s">
        <v>93</v>
      </c>
      <c r="G345" s="480" t="s">
        <v>16</v>
      </c>
      <c r="H345" s="523" t="s">
        <v>83</v>
      </c>
      <c r="I345" s="559" t="s">
        <v>702</v>
      </c>
      <c r="J345" s="477" t="s">
        <v>696</v>
      </c>
      <c r="K345" s="527" t="s">
        <v>17</v>
      </c>
      <c r="L345" s="477" t="s">
        <v>333</v>
      </c>
      <c r="M345" s="477" t="s">
        <v>27</v>
      </c>
      <c r="N345" s="467" t="s">
        <v>5</v>
      </c>
      <c r="O345" s="467" t="s">
        <v>83</v>
      </c>
      <c r="P345" s="467" t="s">
        <v>333</v>
      </c>
      <c r="Q345" s="467" t="s">
        <v>115</v>
      </c>
      <c r="R345" s="477" t="s">
        <v>703</v>
      </c>
      <c r="S345" s="483" t="s">
        <v>5</v>
      </c>
      <c r="T345" s="578" t="s">
        <v>8</v>
      </c>
      <c r="U345" s="486" t="s">
        <v>95</v>
      </c>
      <c r="V345" s="486" t="s">
        <v>7</v>
      </c>
      <c r="W345" s="146" t="s">
        <v>11</v>
      </c>
      <c r="X345" s="96">
        <v>2.1</v>
      </c>
      <c r="Y345" s="145" t="s">
        <v>5</v>
      </c>
      <c r="Z345" s="144" t="s">
        <v>5</v>
      </c>
      <c r="AA345" s="24" t="s">
        <v>5</v>
      </c>
      <c r="AB345" s="24" t="s">
        <v>5</v>
      </c>
      <c r="AC345" s="24" t="s">
        <v>5</v>
      </c>
      <c r="AD345" s="143" t="s">
        <v>5</v>
      </c>
      <c r="AE345" s="142" t="s">
        <v>5</v>
      </c>
      <c r="AF345" s="582">
        <f>AG345</f>
        <v>8.1</v>
      </c>
      <c r="AG345" s="494">
        <f>X345+X346</f>
        <v>8.1</v>
      </c>
      <c r="AH345" s="494" t="s">
        <v>5</v>
      </c>
      <c r="AI345" s="497" t="s">
        <v>699</v>
      </c>
    </row>
    <row r="346" spans="1:35">
      <c r="A346" s="567"/>
      <c r="B346" s="481"/>
      <c r="C346" s="481"/>
      <c r="D346" s="570"/>
      <c r="E346" s="528"/>
      <c r="F346" s="481"/>
      <c r="G346" s="481"/>
      <c r="H346" s="531"/>
      <c r="I346" s="560"/>
      <c r="J346" s="478"/>
      <c r="K346" s="528"/>
      <c r="L346" s="478"/>
      <c r="M346" s="478"/>
      <c r="N346" s="468"/>
      <c r="O346" s="468"/>
      <c r="P346" s="468"/>
      <c r="Q346" s="468"/>
      <c r="R346" s="478"/>
      <c r="S346" s="484"/>
      <c r="T346" s="580"/>
      <c r="U346" s="474"/>
      <c r="V346" s="474"/>
      <c r="W346" s="130" t="s">
        <v>79</v>
      </c>
      <c r="X346" s="129">
        <v>6</v>
      </c>
      <c r="Y346" s="128" t="s">
        <v>5</v>
      </c>
      <c r="Z346" s="136"/>
      <c r="AA346" s="126"/>
      <c r="AB346" s="141"/>
      <c r="AC346" s="102"/>
      <c r="AD346" s="134"/>
      <c r="AE346" s="133"/>
      <c r="AF346" s="583"/>
      <c r="AG346" s="495"/>
      <c r="AH346" s="495"/>
      <c r="AI346" s="498"/>
    </row>
    <row r="347" spans="1:35" ht="16.25" thickBot="1">
      <c r="A347" s="568"/>
      <c r="B347" s="482"/>
      <c r="C347" s="482"/>
      <c r="D347" s="571"/>
      <c r="E347" s="529"/>
      <c r="F347" s="482"/>
      <c r="G347" s="482"/>
      <c r="H347" s="524"/>
      <c r="I347" s="563"/>
      <c r="J347" s="479"/>
      <c r="K347" s="529"/>
      <c r="L347" s="479"/>
      <c r="M347" s="479"/>
      <c r="N347" s="471"/>
      <c r="O347" s="471"/>
      <c r="P347" s="471"/>
      <c r="Q347" s="471"/>
      <c r="R347" s="479"/>
      <c r="S347" s="485"/>
      <c r="T347" s="173" t="s">
        <v>14</v>
      </c>
      <c r="U347" s="172" t="s">
        <v>17</v>
      </c>
      <c r="V347" s="171" t="s">
        <v>7</v>
      </c>
      <c r="W347" s="121" t="s">
        <v>5</v>
      </c>
      <c r="X347" s="170" t="s">
        <v>5</v>
      </c>
      <c r="Y347" s="119" t="s">
        <v>5</v>
      </c>
      <c r="Z347" s="169"/>
      <c r="AA347" s="117"/>
      <c r="AB347" s="168"/>
      <c r="AC347" s="15"/>
      <c r="AD347" s="167"/>
      <c r="AE347" s="166"/>
      <c r="AF347" s="584"/>
      <c r="AG347" s="496"/>
      <c r="AH347" s="496"/>
      <c r="AI347" s="499"/>
    </row>
    <row r="348" spans="1:35" ht="15" customHeight="1">
      <c r="A348" s="585" t="s">
        <v>95</v>
      </c>
      <c r="B348" s="480" t="s">
        <v>700</v>
      </c>
      <c r="C348" s="480" t="s">
        <v>805</v>
      </c>
      <c r="D348" s="586" t="s">
        <v>806</v>
      </c>
      <c r="E348" s="527" t="s">
        <v>94</v>
      </c>
      <c r="F348" s="480" t="s">
        <v>93</v>
      </c>
      <c r="G348" s="480" t="s">
        <v>30</v>
      </c>
      <c r="H348" s="523" t="s">
        <v>96</v>
      </c>
      <c r="I348" s="559" t="s">
        <v>704</v>
      </c>
      <c r="J348" s="477" t="s">
        <v>696</v>
      </c>
      <c r="K348" s="527" t="s">
        <v>80</v>
      </c>
      <c r="L348" s="477" t="s">
        <v>5</v>
      </c>
      <c r="M348" s="477" t="s">
        <v>5</v>
      </c>
      <c r="N348" s="467" t="s">
        <v>5</v>
      </c>
      <c r="O348" s="467" t="s">
        <v>5</v>
      </c>
      <c r="P348" s="467" t="s">
        <v>5</v>
      </c>
      <c r="Q348" s="467" t="s">
        <v>5</v>
      </c>
      <c r="R348" s="477" t="s">
        <v>5</v>
      </c>
      <c r="S348" s="483" t="s">
        <v>5</v>
      </c>
      <c r="T348" s="50" t="s">
        <v>8</v>
      </c>
      <c r="U348" s="140" t="s">
        <v>95</v>
      </c>
      <c r="V348" s="140" t="s">
        <v>7</v>
      </c>
      <c r="W348" s="139" t="s">
        <v>5</v>
      </c>
      <c r="X348" s="95">
        <v>63</v>
      </c>
      <c r="Y348" s="137" t="s">
        <v>5</v>
      </c>
      <c r="Z348" s="165" t="s">
        <v>5</v>
      </c>
      <c r="AA348" s="154" t="s">
        <v>5</v>
      </c>
      <c r="AB348" s="154" t="s">
        <v>5</v>
      </c>
      <c r="AC348" s="154" t="s">
        <v>5</v>
      </c>
      <c r="AD348" s="164" t="s">
        <v>5</v>
      </c>
      <c r="AE348" s="163" t="s">
        <v>5</v>
      </c>
      <c r="AF348" s="544">
        <f>AG348</f>
        <v>63</v>
      </c>
      <c r="AG348" s="494">
        <f>X348</f>
        <v>63</v>
      </c>
      <c r="AH348" s="494" t="s">
        <v>5</v>
      </c>
      <c r="AI348" s="497" t="s">
        <v>705</v>
      </c>
    </row>
    <row r="349" spans="1:35" ht="16.25" thickBot="1">
      <c r="A349" s="568"/>
      <c r="B349" s="482"/>
      <c r="C349" s="482"/>
      <c r="D349" s="587"/>
      <c r="E349" s="529"/>
      <c r="F349" s="482"/>
      <c r="G349" s="482"/>
      <c r="H349" s="524"/>
      <c r="I349" s="563"/>
      <c r="J349" s="479"/>
      <c r="K349" s="529"/>
      <c r="L349" s="479"/>
      <c r="M349" s="479"/>
      <c r="N349" s="471"/>
      <c r="O349" s="471"/>
      <c r="P349" s="471"/>
      <c r="Q349" s="471"/>
      <c r="R349" s="479"/>
      <c r="S349" s="485"/>
      <c r="T349" s="50" t="s">
        <v>14</v>
      </c>
      <c r="U349" s="132" t="s">
        <v>5</v>
      </c>
      <c r="V349" s="33" t="s">
        <v>7</v>
      </c>
      <c r="W349" s="130" t="s">
        <v>5</v>
      </c>
      <c r="X349" s="129" t="s">
        <v>5</v>
      </c>
      <c r="Y349" s="128" t="s">
        <v>5</v>
      </c>
      <c r="Z349" s="136"/>
      <c r="AA349" s="126"/>
      <c r="AB349" s="141"/>
      <c r="AC349" s="102"/>
      <c r="AD349" s="134"/>
      <c r="AE349" s="123"/>
      <c r="AF349" s="546"/>
      <c r="AG349" s="496"/>
      <c r="AH349" s="496"/>
      <c r="AI349" s="499"/>
    </row>
    <row r="350" spans="1:35" ht="15" customHeight="1">
      <c r="A350" s="585" t="s">
        <v>76</v>
      </c>
      <c r="B350" s="480" t="s">
        <v>706</v>
      </c>
      <c r="C350" s="480" t="s">
        <v>707</v>
      </c>
      <c r="D350" s="569" t="s">
        <v>802</v>
      </c>
      <c r="E350" s="527" t="s">
        <v>3</v>
      </c>
      <c r="F350" s="480" t="s">
        <v>2</v>
      </c>
      <c r="G350" s="480" t="s">
        <v>10</v>
      </c>
      <c r="H350" s="523" t="s">
        <v>88</v>
      </c>
      <c r="I350" s="559" t="s">
        <v>708</v>
      </c>
      <c r="J350" s="477" t="s">
        <v>696</v>
      </c>
      <c r="K350" s="527" t="s">
        <v>44</v>
      </c>
      <c r="L350" s="477" t="s">
        <v>333</v>
      </c>
      <c r="M350" s="477" t="s">
        <v>39</v>
      </c>
      <c r="N350" s="467" t="s">
        <v>92</v>
      </c>
      <c r="O350" s="467" t="s">
        <v>88</v>
      </c>
      <c r="P350" s="467" t="s">
        <v>333</v>
      </c>
      <c r="Q350" s="467" t="s">
        <v>709</v>
      </c>
      <c r="R350" s="477" t="s">
        <v>710</v>
      </c>
      <c r="S350" s="483" t="s">
        <v>88</v>
      </c>
      <c r="T350" s="51" t="s">
        <v>8</v>
      </c>
      <c r="U350" s="151" t="s">
        <v>76</v>
      </c>
      <c r="V350" s="151" t="s">
        <v>7</v>
      </c>
      <c r="W350" s="146" t="s">
        <v>11</v>
      </c>
      <c r="X350" s="157">
        <v>2.9470000000000001</v>
      </c>
      <c r="Y350" s="145" t="s">
        <v>5</v>
      </c>
      <c r="Z350" s="144" t="s">
        <v>39</v>
      </c>
      <c r="AA350" s="24" t="s">
        <v>92</v>
      </c>
      <c r="AB350" s="24" t="s">
        <v>88</v>
      </c>
      <c r="AC350" s="24" t="s">
        <v>5</v>
      </c>
      <c r="AD350" s="143">
        <v>0.54400000000000004</v>
      </c>
      <c r="AE350" s="142" t="s">
        <v>5</v>
      </c>
      <c r="AF350" s="544">
        <f>AG350+AH350</f>
        <v>6.0610000000000008</v>
      </c>
      <c r="AG350" s="494">
        <f>X350+X351+X352</f>
        <v>5.2170000000000005</v>
      </c>
      <c r="AH350" s="494">
        <f>AD350+AD351</f>
        <v>0.84400000000000008</v>
      </c>
      <c r="AI350" s="497" t="s">
        <v>711</v>
      </c>
    </row>
    <row r="351" spans="1:35">
      <c r="A351" s="567"/>
      <c r="B351" s="481"/>
      <c r="C351" s="481"/>
      <c r="D351" s="570"/>
      <c r="E351" s="528"/>
      <c r="F351" s="481"/>
      <c r="G351" s="481"/>
      <c r="H351" s="531"/>
      <c r="I351" s="560"/>
      <c r="J351" s="478"/>
      <c r="K351" s="528"/>
      <c r="L351" s="478"/>
      <c r="M351" s="478"/>
      <c r="N351" s="468"/>
      <c r="O351" s="468"/>
      <c r="P351" s="468"/>
      <c r="Q351" s="468"/>
      <c r="R351" s="478"/>
      <c r="S351" s="484"/>
      <c r="T351" s="50" t="s">
        <v>14</v>
      </c>
      <c r="U351" s="132" t="s">
        <v>44</v>
      </c>
      <c r="V351" s="33" t="s">
        <v>7</v>
      </c>
      <c r="W351" s="130" t="s">
        <v>11</v>
      </c>
      <c r="X351" s="129">
        <v>2.19</v>
      </c>
      <c r="Y351" s="128" t="s">
        <v>5</v>
      </c>
      <c r="Z351" s="156" t="s">
        <v>27</v>
      </c>
      <c r="AA351" s="155" t="s">
        <v>91</v>
      </c>
      <c r="AB351" s="154" t="s">
        <v>5</v>
      </c>
      <c r="AC351" s="154" t="s">
        <v>18</v>
      </c>
      <c r="AD351" s="153">
        <v>0.3</v>
      </c>
      <c r="AE351" s="152" t="s">
        <v>5</v>
      </c>
      <c r="AF351" s="545"/>
      <c r="AG351" s="495"/>
      <c r="AH351" s="495"/>
      <c r="AI351" s="498"/>
    </row>
    <row r="352" spans="1:35" ht="16.25" thickBot="1">
      <c r="A352" s="568"/>
      <c r="B352" s="482"/>
      <c r="C352" s="482"/>
      <c r="D352" s="571"/>
      <c r="E352" s="529"/>
      <c r="F352" s="482"/>
      <c r="G352" s="482"/>
      <c r="H352" s="524"/>
      <c r="I352" s="563"/>
      <c r="J352" s="479"/>
      <c r="K352" s="529"/>
      <c r="L352" s="479"/>
      <c r="M352" s="479"/>
      <c r="N352" s="471"/>
      <c r="O352" s="471"/>
      <c r="P352" s="471"/>
      <c r="Q352" s="471"/>
      <c r="R352" s="479"/>
      <c r="S352" s="485"/>
      <c r="T352" s="34" t="s">
        <v>90</v>
      </c>
      <c r="U352" s="122" t="s">
        <v>89</v>
      </c>
      <c r="V352" s="122" t="s">
        <v>88</v>
      </c>
      <c r="W352" s="121" t="s">
        <v>87</v>
      </c>
      <c r="X352" s="120">
        <v>0.08</v>
      </c>
      <c r="Y352" s="119" t="s">
        <v>5</v>
      </c>
      <c r="Z352" s="118"/>
      <c r="AA352" s="117"/>
      <c r="AB352" s="117"/>
      <c r="AC352" s="102"/>
      <c r="AD352" s="115"/>
      <c r="AE352" s="114"/>
      <c r="AF352" s="546"/>
      <c r="AG352" s="496"/>
      <c r="AH352" s="496"/>
      <c r="AI352" s="499"/>
    </row>
    <row r="353" spans="1:35" ht="15" customHeight="1">
      <c r="A353" s="585" t="s">
        <v>76</v>
      </c>
      <c r="B353" s="480" t="s">
        <v>712</v>
      </c>
      <c r="C353" s="480" t="s">
        <v>713</v>
      </c>
      <c r="D353" s="569" t="s">
        <v>800</v>
      </c>
      <c r="E353" s="527" t="s">
        <v>3</v>
      </c>
      <c r="F353" s="480" t="s">
        <v>2</v>
      </c>
      <c r="G353" s="480" t="s">
        <v>30</v>
      </c>
      <c r="H353" s="523" t="s">
        <v>86</v>
      </c>
      <c r="I353" s="559" t="s">
        <v>714</v>
      </c>
      <c r="J353" s="477" t="s">
        <v>696</v>
      </c>
      <c r="K353" s="527" t="s">
        <v>80</v>
      </c>
      <c r="L353" s="477" t="s">
        <v>331</v>
      </c>
      <c r="M353" s="477" t="s">
        <v>90</v>
      </c>
      <c r="N353" s="467" t="s">
        <v>715</v>
      </c>
      <c r="O353" s="467" t="s">
        <v>86</v>
      </c>
      <c r="P353" s="467" t="s">
        <v>333</v>
      </c>
      <c r="Q353" s="467" t="s">
        <v>128</v>
      </c>
      <c r="R353" s="477" t="s">
        <v>716</v>
      </c>
      <c r="S353" s="483" t="s">
        <v>5</v>
      </c>
      <c r="T353" s="51" t="s">
        <v>8</v>
      </c>
      <c r="U353" s="151" t="s">
        <v>76</v>
      </c>
      <c r="V353" s="151" t="s">
        <v>7</v>
      </c>
      <c r="W353" s="146" t="s">
        <v>11</v>
      </c>
      <c r="X353" s="96">
        <v>15.4</v>
      </c>
      <c r="Y353" s="145" t="s">
        <v>5</v>
      </c>
      <c r="Z353" s="150" t="s">
        <v>5</v>
      </c>
      <c r="AA353" s="24" t="s">
        <v>5</v>
      </c>
      <c r="AB353" s="24" t="s">
        <v>5</v>
      </c>
      <c r="AC353" s="24" t="s">
        <v>5</v>
      </c>
      <c r="AD353" s="24">
        <v>1.83</v>
      </c>
      <c r="AE353" s="142" t="s">
        <v>5</v>
      </c>
      <c r="AF353" s="544">
        <f>AG353+AH353</f>
        <v>47.23</v>
      </c>
      <c r="AG353" s="494">
        <f>X353+X354+X355</f>
        <v>45.4</v>
      </c>
      <c r="AH353" s="494">
        <f>AD353</f>
        <v>1.83</v>
      </c>
      <c r="AI353" s="497" t="s">
        <v>717</v>
      </c>
    </row>
    <row r="354" spans="1:35">
      <c r="A354" s="567"/>
      <c r="B354" s="481"/>
      <c r="C354" s="481"/>
      <c r="D354" s="570"/>
      <c r="E354" s="528"/>
      <c r="F354" s="481"/>
      <c r="G354" s="481"/>
      <c r="H354" s="531"/>
      <c r="I354" s="560"/>
      <c r="J354" s="478"/>
      <c r="K354" s="528"/>
      <c r="L354" s="478"/>
      <c r="M354" s="478"/>
      <c r="N354" s="468"/>
      <c r="O354" s="468"/>
      <c r="P354" s="468"/>
      <c r="Q354" s="468"/>
      <c r="R354" s="478"/>
      <c r="S354" s="484"/>
      <c r="T354" s="50" t="s">
        <v>14</v>
      </c>
      <c r="U354" s="132" t="s">
        <v>85</v>
      </c>
      <c r="V354" s="132" t="s">
        <v>7</v>
      </c>
      <c r="W354" s="130" t="s">
        <v>79</v>
      </c>
      <c r="X354" s="129">
        <v>25</v>
      </c>
      <c r="Y354" s="128" t="s">
        <v>5</v>
      </c>
      <c r="Z354" s="148"/>
      <c r="AA354" s="141"/>
      <c r="AB354" s="141"/>
      <c r="AC354" s="102"/>
      <c r="AD354" s="147"/>
      <c r="AE354" s="123"/>
      <c r="AF354" s="545"/>
      <c r="AG354" s="495"/>
      <c r="AH354" s="495"/>
      <c r="AI354" s="498"/>
    </row>
    <row r="355" spans="1:35" ht="16.25" thickBot="1">
      <c r="A355" s="568"/>
      <c r="B355" s="482"/>
      <c r="C355" s="482"/>
      <c r="D355" s="571"/>
      <c r="E355" s="529"/>
      <c r="F355" s="482"/>
      <c r="G355" s="482"/>
      <c r="H355" s="524"/>
      <c r="I355" s="563"/>
      <c r="J355" s="479"/>
      <c r="K355" s="529"/>
      <c r="L355" s="479"/>
      <c r="M355" s="479"/>
      <c r="N355" s="471"/>
      <c r="O355" s="471"/>
      <c r="P355" s="471"/>
      <c r="Q355" s="471"/>
      <c r="R355" s="479"/>
      <c r="S355" s="485"/>
      <c r="T355" s="34" t="s">
        <v>5</v>
      </c>
      <c r="U355" s="122" t="s">
        <v>84</v>
      </c>
      <c r="V355" s="122" t="s">
        <v>5</v>
      </c>
      <c r="W355" s="121" t="s">
        <v>11</v>
      </c>
      <c r="X355" s="120">
        <v>5</v>
      </c>
      <c r="Y355" s="119" t="s">
        <v>5</v>
      </c>
      <c r="Z355" s="118"/>
      <c r="AA355" s="117"/>
      <c r="AB355" s="117"/>
      <c r="AC355" s="102"/>
      <c r="AD355" s="115"/>
      <c r="AE355" s="114"/>
      <c r="AF355" s="546"/>
      <c r="AG355" s="496"/>
      <c r="AH355" s="496"/>
      <c r="AI355" s="499"/>
    </row>
    <row r="356" spans="1:35" ht="15" customHeight="1">
      <c r="A356" s="567" t="s">
        <v>76</v>
      </c>
      <c r="B356" s="480" t="s">
        <v>720</v>
      </c>
      <c r="C356" s="480" t="s">
        <v>799</v>
      </c>
      <c r="D356" s="569" t="s">
        <v>801</v>
      </c>
      <c r="E356" s="527" t="s">
        <v>3</v>
      </c>
      <c r="F356" s="480" t="s">
        <v>82</v>
      </c>
      <c r="G356" s="480" t="s">
        <v>16</v>
      </c>
      <c r="H356" s="523" t="s">
        <v>83</v>
      </c>
      <c r="I356" s="559" t="s">
        <v>5</v>
      </c>
      <c r="J356" s="477" t="s">
        <v>696</v>
      </c>
      <c r="K356" s="527" t="s">
        <v>718</v>
      </c>
      <c r="L356" s="477" t="s">
        <v>333</v>
      </c>
      <c r="M356" s="477" t="s">
        <v>27</v>
      </c>
      <c r="N356" s="467" t="s">
        <v>721</v>
      </c>
      <c r="O356" s="467" t="s">
        <v>83</v>
      </c>
      <c r="P356" s="467" t="s">
        <v>5</v>
      </c>
      <c r="Q356" s="467" t="s">
        <v>115</v>
      </c>
      <c r="R356" s="477" t="s">
        <v>5</v>
      </c>
      <c r="S356" s="483" t="s">
        <v>5</v>
      </c>
      <c r="T356" s="51" t="s">
        <v>8</v>
      </c>
      <c r="U356" s="71" t="s">
        <v>76</v>
      </c>
      <c r="V356" s="71" t="s">
        <v>7</v>
      </c>
      <c r="W356" s="146" t="s">
        <v>79</v>
      </c>
      <c r="X356" s="96">
        <v>5</v>
      </c>
      <c r="Y356" s="145" t="s">
        <v>5</v>
      </c>
      <c r="Z356" s="150" t="s">
        <v>27</v>
      </c>
      <c r="AA356" s="24" t="s">
        <v>5</v>
      </c>
      <c r="AB356" s="24" t="s">
        <v>5</v>
      </c>
      <c r="AC356" s="24" t="s">
        <v>5</v>
      </c>
      <c r="AD356" s="149" t="s">
        <v>5</v>
      </c>
      <c r="AE356" s="142" t="s">
        <v>5</v>
      </c>
      <c r="AF356" s="544">
        <f>AG356</f>
        <v>10</v>
      </c>
      <c r="AG356" s="494">
        <f>X356+X357</f>
        <v>10</v>
      </c>
      <c r="AH356" s="494" t="str">
        <f>AE356</f>
        <v>N/A</v>
      </c>
      <c r="AI356" s="497" t="s">
        <v>719</v>
      </c>
    </row>
    <row r="357" spans="1:35" ht="16.25" thickBot="1">
      <c r="A357" s="568"/>
      <c r="B357" s="482"/>
      <c r="C357" s="482"/>
      <c r="D357" s="571"/>
      <c r="E357" s="529"/>
      <c r="F357" s="482"/>
      <c r="G357" s="482"/>
      <c r="H357" s="524"/>
      <c r="I357" s="563"/>
      <c r="J357" s="479"/>
      <c r="K357" s="529"/>
      <c r="L357" s="479"/>
      <c r="M357" s="479"/>
      <c r="N357" s="471"/>
      <c r="O357" s="471"/>
      <c r="P357" s="471"/>
      <c r="Q357" s="471"/>
      <c r="R357" s="479"/>
      <c r="S357" s="485"/>
      <c r="T357" s="50" t="s">
        <v>14</v>
      </c>
      <c r="U357" s="78" t="s">
        <v>17</v>
      </c>
      <c r="V357" s="78" t="s">
        <v>7</v>
      </c>
      <c r="W357" s="130" t="s">
        <v>18</v>
      </c>
      <c r="X357" s="129">
        <v>5</v>
      </c>
      <c r="Y357" s="128" t="s">
        <v>5</v>
      </c>
      <c r="Z357" s="426" t="s">
        <v>115</v>
      </c>
      <c r="AA357" s="345" t="s">
        <v>5</v>
      </c>
      <c r="AB357" s="345" t="s">
        <v>5</v>
      </c>
      <c r="AC357" s="345" t="s">
        <v>5</v>
      </c>
      <c r="AD357" s="427" t="s">
        <v>5</v>
      </c>
      <c r="AE357" s="152" t="s">
        <v>5</v>
      </c>
      <c r="AF357" s="546"/>
      <c r="AG357" s="496"/>
      <c r="AH357" s="496"/>
      <c r="AI357" s="499"/>
    </row>
    <row r="358" spans="1:35" ht="15" customHeight="1">
      <c r="A358" s="567" t="s">
        <v>76</v>
      </c>
      <c r="B358" s="480" t="s">
        <v>722</v>
      </c>
      <c r="C358" s="480" t="s">
        <v>723</v>
      </c>
      <c r="D358" s="569" t="s">
        <v>798</v>
      </c>
      <c r="E358" s="527" t="s">
        <v>3</v>
      </c>
      <c r="F358" s="480" t="s">
        <v>75</v>
      </c>
      <c r="G358" s="481" t="s">
        <v>30</v>
      </c>
      <c r="H358" s="523" t="s">
        <v>72</v>
      </c>
      <c r="I358" s="559" t="s">
        <v>724</v>
      </c>
      <c r="J358" s="477" t="s">
        <v>696</v>
      </c>
      <c r="K358" s="527" t="s">
        <v>725</v>
      </c>
      <c r="L358" s="477" t="s">
        <v>726</v>
      </c>
      <c r="M358" s="477" t="s">
        <v>5</v>
      </c>
      <c r="N358" s="467" t="s">
        <v>5</v>
      </c>
      <c r="O358" s="467" t="s">
        <v>5</v>
      </c>
      <c r="P358" s="467" t="s">
        <v>331</v>
      </c>
      <c r="Q358" s="467" t="s">
        <v>74</v>
      </c>
      <c r="R358" s="477" t="s">
        <v>73</v>
      </c>
      <c r="S358" s="483" t="s">
        <v>72</v>
      </c>
      <c r="T358" s="578" t="s">
        <v>8</v>
      </c>
      <c r="U358" s="581" t="s">
        <v>76</v>
      </c>
      <c r="V358" s="486" t="s">
        <v>7</v>
      </c>
      <c r="W358" s="146" t="s">
        <v>79</v>
      </c>
      <c r="X358" s="96">
        <v>17.5</v>
      </c>
      <c r="Y358" s="145" t="s">
        <v>5</v>
      </c>
      <c r="Z358" s="144" t="s">
        <v>5</v>
      </c>
      <c r="AA358" s="24" t="s">
        <v>5</v>
      </c>
      <c r="AB358" s="24" t="s">
        <v>5</v>
      </c>
      <c r="AC358" s="24" t="s">
        <v>5</v>
      </c>
      <c r="AD358" s="143" t="s">
        <v>5</v>
      </c>
      <c r="AE358" s="142" t="s">
        <v>5</v>
      </c>
      <c r="AF358" s="582">
        <f>AG358</f>
        <v>746</v>
      </c>
      <c r="AG358" s="494">
        <f>SUM(X358:X365)</f>
        <v>746</v>
      </c>
      <c r="AH358" s="494" t="str">
        <f>AD358</f>
        <v>N/A</v>
      </c>
      <c r="AI358" s="497" t="s">
        <v>727</v>
      </c>
    </row>
    <row r="359" spans="1:35">
      <c r="A359" s="567"/>
      <c r="B359" s="481"/>
      <c r="C359" s="481"/>
      <c r="D359" s="570"/>
      <c r="E359" s="528"/>
      <c r="F359" s="481"/>
      <c r="G359" s="481"/>
      <c r="H359" s="531"/>
      <c r="I359" s="560"/>
      <c r="J359" s="478"/>
      <c r="K359" s="528"/>
      <c r="L359" s="478"/>
      <c r="M359" s="478"/>
      <c r="N359" s="468"/>
      <c r="O359" s="468"/>
      <c r="P359" s="468"/>
      <c r="Q359" s="468"/>
      <c r="R359" s="478"/>
      <c r="S359" s="484"/>
      <c r="T359" s="579"/>
      <c r="U359" s="474"/>
      <c r="V359" s="530"/>
      <c r="W359" s="139" t="s">
        <v>11</v>
      </c>
      <c r="X359" s="138">
        <v>7.5</v>
      </c>
      <c r="Y359" s="137" t="s">
        <v>5</v>
      </c>
      <c r="Z359" s="136"/>
      <c r="AA359" s="126"/>
      <c r="AB359" s="141"/>
      <c r="AC359" s="102"/>
      <c r="AD359" s="134"/>
      <c r="AE359" s="133"/>
      <c r="AF359" s="583"/>
      <c r="AG359" s="495"/>
      <c r="AH359" s="495"/>
      <c r="AI359" s="498"/>
    </row>
    <row r="360" spans="1:35">
      <c r="A360" s="567"/>
      <c r="B360" s="481"/>
      <c r="C360" s="481"/>
      <c r="D360" s="570"/>
      <c r="E360" s="528"/>
      <c r="F360" s="481"/>
      <c r="G360" s="481"/>
      <c r="H360" s="531"/>
      <c r="I360" s="560"/>
      <c r="J360" s="478"/>
      <c r="K360" s="528"/>
      <c r="L360" s="478"/>
      <c r="M360" s="478"/>
      <c r="N360" s="468"/>
      <c r="O360" s="468"/>
      <c r="P360" s="468"/>
      <c r="Q360" s="468"/>
      <c r="R360" s="478"/>
      <c r="S360" s="484"/>
      <c r="T360" s="580"/>
      <c r="U360" s="474"/>
      <c r="V360" s="474"/>
      <c r="W360" s="139" t="s">
        <v>81</v>
      </c>
      <c r="X360" s="138">
        <v>15</v>
      </c>
      <c r="Y360" s="137" t="s">
        <v>5</v>
      </c>
      <c r="Z360" s="136"/>
      <c r="AA360" s="126"/>
      <c r="AB360" s="135"/>
      <c r="AC360" s="102"/>
      <c r="AD360" s="134"/>
      <c r="AE360" s="133"/>
      <c r="AF360" s="583"/>
      <c r="AG360" s="495"/>
      <c r="AH360" s="495"/>
      <c r="AI360" s="498"/>
    </row>
    <row r="361" spans="1:35">
      <c r="A361" s="567"/>
      <c r="B361" s="481"/>
      <c r="C361" s="481"/>
      <c r="D361" s="570"/>
      <c r="E361" s="528"/>
      <c r="F361" s="481"/>
      <c r="G361" s="481"/>
      <c r="H361" s="531"/>
      <c r="I361" s="560"/>
      <c r="J361" s="478"/>
      <c r="K361" s="528"/>
      <c r="L361" s="478"/>
      <c r="M361" s="478"/>
      <c r="N361" s="468"/>
      <c r="O361" s="468"/>
      <c r="P361" s="468"/>
      <c r="Q361" s="468"/>
      <c r="R361" s="478"/>
      <c r="S361" s="484"/>
      <c r="T361" s="50" t="s">
        <v>14</v>
      </c>
      <c r="U361" s="140" t="s">
        <v>80</v>
      </c>
      <c r="V361" s="33" t="s">
        <v>7</v>
      </c>
      <c r="W361" s="139" t="s">
        <v>18</v>
      </c>
      <c r="X361" s="138">
        <v>100</v>
      </c>
      <c r="Y361" s="137" t="s">
        <v>5</v>
      </c>
      <c r="Z361" s="136"/>
      <c r="AA361" s="126"/>
      <c r="AB361" s="135"/>
      <c r="AC361" s="102"/>
      <c r="AD361" s="134"/>
      <c r="AE361" s="133"/>
      <c r="AF361" s="583"/>
      <c r="AG361" s="495"/>
      <c r="AH361" s="495"/>
      <c r="AI361" s="498"/>
    </row>
    <row r="362" spans="1:35">
      <c r="A362" s="567"/>
      <c r="B362" s="481"/>
      <c r="C362" s="481"/>
      <c r="D362" s="570"/>
      <c r="E362" s="528"/>
      <c r="F362" s="481"/>
      <c r="G362" s="481"/>
      <c r="H362" s="531"/>
      <c r="I362" s="560"/>
      <c r="J362" s="478"/>
      <c r="K362" s="528"/>
      <c r="L362" s="478"/>
      <c r="M362" s="478"/>
      <c r="N362" s="468"/>
      <c r="O362" s="468"/>
      <c r="P362" s="468"/>
      <c r="Q362" s="468"/>
      <c r="R362" s="478"/>
      <c r="S362" s="484"/>
      <c r="T362" s="50" t="s">
        <v>14</v>
      </c>
      <c r="U362" s="140" t="s">
        <v>28</v>
      </c>
      <c r="V362" s="33" t="s">
        <v>7</v>
      </c>
      <c r="W362" s="139" t="s">
        <v>79</v>
      </c>
      <c r="X362" s="138">
        <v>120</v>
      </c>
      <c r="Y362" s="137" t="s">
        <v>5</v>
      </c>
      <c r="Z362" s="136"/>
      <c r="AA362" s="126"/>
      <c r="AB362" s="135"/>
      <c r="AC362" s="102"/>
      <c r="AD362" s="134"/>
      <c r="AE362" s="133"/>
      <c r="AF362" s="583"/>
      <c r="AG362" s="495"/>
      <c r="AH362" s="495"/>
      <c r="AI362" s="498"/>
    </row>
    <row r="363" spans="1:35">
      <c r="A363" s="567"/>
      <c r="B363" s="481"/>
      <c r="C363" s="481"/>
      <c r="D363" s="570"/>
      <c r="E363" s="528"/>
      <c r="F363" s="481"/>
      <c r="G363" s="481"/>
      <c r="H363" s="531"/>
      <c r="I363" s="560"/>
      <c r="J363" s="478"/>
      <c r="K363" s="528"/>
      <c r="L363" s="478"/>
      <c r="M363" s="478"/>
      <c r="N363" s="468"/>
      <c r="O363" s="468"/>
      <c r="P363" s="468"/>
      <c r="Q363" s="468"/>
      <c r="R363" s="478"/>
      <c r="S363" s="484"/>
      <c r="T363" s="50" t="s">
        <v>21</v>
      </c>
      <c r="U363" s="140" t="s">
        <v>78</v>
      </c>
      <c r="V363" s="33" t="s">
        <v>7</v>
      </c>
      <c r="W363" s="139" t="s">
        <v>18</v>
      </c>
      <c r="X363" s="138">
        <v>166</v>
      </c>
      <c r="Y363" s="137" t="s">
        <v>5</v>
      </c>
      <c r="Z363" s="136"/>
      <c r="AA363" s="126"/>
      <c r="AB363" s="135"/>
      <c r="AC363" s="102"/>
      <c r="AD363" s="134"/>
      <c r="AE363" s="133"/>
      <c r="AF363" s="583"/>
      <c r="AG363" s="495"/>
      <c r="AH363" s="495"/>
      <c r="AI363" s="498"/>
    </row>
    <row r="364" spans="1:35">
      <c r="A364" s="567"/>
      <c r="B364" s="481"/>
      <c r="C364" s="481"/>
      <c r="D364" s="570"/>
      <c r="E364" s="528"/>
      <c r="F364" s="481"/>
      <c r="G364" s="481"/>
      <c r="H364" s="531"/>
      <c r="I364" s="560"/>
      <c r="J364" s="478"/>
      <c r="K364" s="528"/>
      <c r="L364" s="478"/>
      <c r="M364" s="478"/>
      <c r="N364" s="468"/>
      <c r="O364" s="468"/>
      <c r="P364" s="468"/>
      <c r="Q364" s="468"/>
      <c r="R364" s="478"/>
      <c r="S364" s="484"/>
      <c r="T364" s="50" t="s">
        <v>14</v>
      </c>
      <c r="U364" s="132" t="s">
        <v>77</v>
      </c>
      <c r="V364" s="131" t="s">
        <v>7</v>
      </c>
      <c r="W364" s="130" t="s">
        <v>18</v>
      </c>
      <c r="X364" s="129">
        <v>36</v>
      </c>
      <c r="Y364" s="128" t="s">
        <v>5</v>
      </c>
      <c r="Z364" s="127"/>
      <c r="AA364" s="126"/>
      <c r="AB364" s="125"/>
      <c r="AC364" s="102"/>
      <c r="AD364" s="124"/>
      <c r="AE364" s="123"/>
      <c r="AF364" s="583"/>
      <c r="AG364" s="495"/>
      <c r="AH364" s="495"/>
      <c r="AI364" s="498"/>
    </row>
    <row r="365" spans="1:35" ht="16.25" thickBot="1">
      <c r="A365" s="568"/>
      <c r="B365" s="482"/>
      <c r="C365" s="482"/>
      <c r="D365" s="571"/>
      <c r="E365" s="529"/>
      <c r="F365" s="482"/>
      <c r="G365" s="482"/>
      <c r="H365" s="524"/>
      <c r="I365" s="563"/>
      <c r="J365" s="479"/>
      <c r="K365" s="529"/>
      <c r="L365" s="479"/>
      <c r="M365" s="479"/>
      <c r="N365" s="471"/>
      <c r="O365" s="471"/>
      <c r="P365" s="471"/>
      <c r="Q365" s="471"/>
      <c r="R365" s="479"/>
      <c r="S365" s="485"/>
      <c r="T365" s="34" t="s">
        <v>74</v>
      </c>
      <c r="U365" s="122" t="s">
        <v>73</v>
      </c>
      <c r="V365" s="122" t="s">
        <v>72</v>
      </c>
      <c r="W365" s="121" t="s">
        <v>6</v>
      </c>
      <c r="X365" s="120">
        <v>284</v>
      </c>
      <c r="Y365" s="119" t="s">
        <v>5</v>
      </c>
      <c r="Z365" s="118"/>
      <c r="AA365" s="117"/>
      <c r="AB365" s="117"/>
      <c r="AC365" s="116"/>
      <c r="AD365" s="115"/>
      <c r="AE365" s="114"/>
      <c r="AF365" s="584"/>
      <c r="AG365" s="496"/>
      <c r="AH365" s="496"/>
      <c r="AI365" s="499"/>
    </row>
    <row r="366" spans="1:35" s="5" customFormat="1" ht="16" customHeight="1">
      <c r="A366" s="535" t="s">
        <v>4</v>
      </c>
      <c r="B366" s="572" t="s">
        <v>728</v>
      </c>
      <c r="C366" s="486" t="s">
        <v>729</v>
      </c>
      <c r="D366" s="575" t="s">
        <v>797</v>
      </c>
      <c r="E366" s="527" t="s">
        <v>3</v>
      </c>
      <c r="F366" s="486" t="s">
        <v>2</v>
      </c>
      <c r="G366" s="486" t="s">
        <v>16</v>
      </c>
      <c r="H366" s="556" t="s">
        <v>9</v>
      </c>
      <c r="I366" s="553" t="s">
        <v>5</v>
      </c>
      <c r="J366" s="467" t="s">
        <v>730</v>
      </c>
      <c r="K366" s="486" t="s">
        <v>731</v>
      </c>
      <c r="L366" s="467" t="s">
        <v>5</v>
      </c>
      <c r="M366" s="467" t="s">
        <v>5</v>
      </c>
      <c r="N366" s="467" t="s">
        <v>5</v>
      </c>
      <c r="O366" s="467" t="s">
        <v>5</v>
      </c>
      <c r="P366" s="467" t="s">
        <v>333</v>
      </c>
      <c r="Q366" s="467" t="s">
        <v>115</v>
      </c>
      <c r="R366" s="477" t="s">
        <v>5</v>
      </c>
      <c r="S366" s="483" t="s">
        <v>5</v>
      </c>
      <c r="T366" s="50" t="s">
        <v>8</v>
      </c>
      <c r="U366" s="55" t="s">
        <v>4</v>
      </c>
      <c r="V366" s="112" t="s">
        <v>7</v>
      </c>
      <c r="W366" s="78" t="s">
        <v>6</v>
      </c>
      <c r="X366" s="111">
        <v>13.8</v>
      </c>
      <c r="Y366" s="27" t="s">
        <v>5</v>
      </c>
      <c r="Z366" s="26" t="s">
        <v>5</v>
      </c>
      <c r="AA366" s="29" t="s">
        <v>5</v>
      </c>
      <c r="AB366" s="55" t="s">
        <v>5</v>
      </c>
      <c r="AC366" s="78" t="s">
        <v>5</v>
      </c>
      <c r="AD366" s="97">
        <v>40</v>
      </c>
      <c r="AE366" s="22" t="s">
        <v>5</v>
      </c>
      <c r="AF366" s="544">
        <f>AG366+AH366</f>
        <v>140.6</v>
      </c>
      <c r="AG366" s="494">
        <f>X366+X367+X368+X369+X371</f>
        <v>100.6</v>
      </c>
      <c r="AH366" s="547">
        <f>AD366</f>
        <v>40</v>
      </c>
      <c r="AI366" s="564" t="s">
        <v>732</v>
      </c>
    </row>
    <row r="367" spans="1:35" s="5" customFormat="1" ht="16" customHeight="1">
      <c r="A367" s="536"/>
      <c r="B367" s="573"/>
      <c r="C367" s="530"/>
      <c r="D367" s="576"/>
      <c r="E367" s="528"/>
      <c r="F367" s="530"/>
      <c r="G367" s="530"/>
      <c r="H367" s="557"/>
      <c r="I367" s="554"/>
      <c r="J367" s="468"/>
      <c r="K367" s="530"/>
      <c r="L367" s="468"/>
      <c r="M367" s="468"/>
      <c r="N367" s="468"/>
      <c r="O367" s="468"/>
      <c r="P367" s="468"/>
      <c r="Q367" s="468"/>
      <c r="R367" s="478"/>
      <c r="S367" s="484"/>
      <c r="T367" s="43" t="s">
        <v>59</v>
      </c>
      <c r="U367" s="42" t="s">
        <v>58</v>
      </c>
      <c r="V367" s="42" t="s">
        <v>57</v>
      </c>
      <c r="W367" s="69" t="s">
        <v>5</v>
      </c>
      <c r="X367" s="91">
        <v>13.8</v>
      </c>
      <c r="Y367" s="76" t="s">
        <v>5</v>
      </c>
      <c r="Z367" s="70" t="s">
        <v>27</v>
      </c>
      <c r="AA367" s="55" t="s">
        <v>71</v>
      </c>
      <c r="AB367" s="107" t="s">
        <v>64</v>
      </c>
      <c r="AC367" s="78" t="s">
        <v>5</v>
      </c>
      <c r="AD367" s="97" t="s">
        <v>5</v>
      </c>
      <c r="AE367" s="52" t="s">
        <v>5</v>
      </c>
      <c r="AF367" s="545"/>
      <c r="AG367" s="495"/>
      <c r="AH367" s="548"/>
      <c r="AI367" s="565"/>
    </row>
    <row r="368" spans="1:35" s="5" customFormat="1" ht="16" customHeight="1">
      <c r="A368" s="536"/>
      <c r="B368" s="573"/>
      <c r="C368" s="530"/>
      <c r="D368" s="576"/>
      <c r="E368" s="528"/>
      <c r="F368" s="530"/>
      <c r="G368" s="530"/>
      <c r="H368" s="557"/>
      <c r="I368" s="554"/>
      <c r="J368" s="468"/>
      <c r="K368" s="530"/>
      <c r="L368" s="468"/>
      <c r="M368" s="468"/>
      <c r="N368" s="468"/>
      <c r="O368" s="468"/>
      <c r="P368" s="468"/>
      <c r="Q368" s="468"/>
      <c r="R368" s="478"/>
      <c r="S368" s="484"/>
      <c r="T368" s="50" t="s">
        <v>14</v>
      </c>
      <c r="U368" s="42" t="s">
        <v>17</v>
      </c>
      <c r="V368" s="33" t="s">
        <v>7</v>
      </c>
      <c r="W368" s="69" t="s">
        <v>5</v>
      </c>
      <c r="X368" s="91">
        <v>20</v>
      </c>
      <c r="Y368" s="76" t="s">
        <v>5</v>
      </c>
      <c r="Z368" s="70" t="s">
        <v>27</v>
      </c>
      <c r="AA368" s="110" t="s">
        <v>70</v>
      </c>
      <c r="AB368" s="109" t="s">
        <v>69</v>
      </c>
      <c r="AC368" s="78" t="s">
        <v>5</v>
      </c>
      <c r="AD368" s="97" t="s">
        <v>5</v>
      </c>
      <c r="AE368" s="52" t="s">
        <v>5</v>
      </c>
      <c r="AF368" s="545"/>
      <c r="AG368" s="495"/>
      <c r="AH368" s="548"/>
      <c r="AI368" s="565"/>
    </row>
    <row r="369" spans="1:35" s="5" customFormat="1" ht="16" customHeight="1">
      <c r="A369" s="536"/>
      <c r="B369" s="573"/>
      <c r="C369" s="530"/>
      <c r="D369" s="576"/>
      <c r="E369" s="528"/>
      <c r="F369" s="530"/>
      <c r="G369" s="530"/>
      <c r="H369" s="557"/>
      <c r="I369" s="554"/>
      <c r="J369" s="468"/>
      <c r="K369" s="530"/>
      <c r="L369" s="468"/>
      <c r="M369" s="468"/>
      <c r="N369" s="468"/>
      <c r="O369" s="468"/>
      <c r="P369" s="468"/>
      <c r="Q369" s="468"/>
      <c r="R369" s="478"/>
      <c r="S369" s="484"/>
      <c r="T369" s="50" t="s">
        <v>14</v>
      </c>
      <c r="U369" s="42" t="s">
        <v>17</v>
      </c>
      <c r="V369" s="33" t="s">
        <v>7</v>
      </c>
      <c r="W369" s="69" t="s">
        <v>5</v>
      </c>
      <c r="X369" s="91">
        <v>20</v>
      </c>
      <c r="Y369" s="76" t="s">
        <v>5</v>
      </c>
      <c r="Z369" s="105"/>
      <c r="AA369" s="104"/>
      <c r="AB369" s="103"/>
      <c r="AC369" s="102"/>
      <c r="AD369" s="72"/>
      <c r="AE369" s="31"/>
      <c r="AF369" s="545"/>
      <c r="AG369" s="495"/>
      <c r="AH369" s="548"/>
      <c r="AI369" s="565"/>
    </row>
    <row r="370" spans="1:35" s="5" customFormat="1" ht="16" customHeight="1">
      <c r="A370" s="536"/>
      <c r="B370" s="573"/>
      <c r="C370" s="530"/>
      <c r="D370" s="576"/>
      <c r="E370" s="528"/>
      <c r="F370" s="530"/>
      <c r="G370" s="530"/>
      <c r="H370" s="557"/>
      <c r="I370" s="554"/>
      <c r="J370" s="468"/>
      <c r="K370" s="530"/>
      <c r="L370" s="468"/>
      <c r="M370" s="468"/>
      <c r="N370" s="468"/>
      <c r="O370" s="468"/>
      <c r="P370" s="468"/>
      <c r="Q370" s="468"/>
      <c r="R370" s="478"/>
      <c r="S370" s="484"/>
      <c r="T370" s="43" t="s">
        <v>21</v>
      </c>
      <c r="U370" s="42" t="s">
        <v>68</v>
      </c>
      <c r="V370" s="42" t="s">
        <v>67</v>
      </c>
      <c r="W370" s="69" t="s">
        <v>5</v>
      </c>
      <c r="X370" s="91" t="s">
        <v>5</v>
      </c>
      <c r="Y370" s="76" t="s">
        <v>5</v>
      </c>
      <c r="Z370" s="105"/>
      <c r="AA370" s="104"/>
      <c r="AB370" s="103"/>
      <c r="AC370" s="102"/>
      <c r="AD370" s="72"/>
      <c r="AE370" s="31"/>
      <c r="AF370" s="545"/>
      <c r="AG370" s="495"/>
      <c r="AH370" s="548"/>
      <c r="AI370" s="565"/>
    </row>
    <row r="371" spans="1:35" s="5" customFormat="1" ht="16" customHeight="1">
      <c r="A371" s="536"/>
      <c r="B371" s="573"/>
      <c r="C371" s="530"/>
      <c r="D371" s="576"/>
      <c r="E371" s="528"/>
      <c r="F371" s="530"/>
      <c r="G371" s="530"/>
      <c r="H371" s="557"/>
      <c r="I371" s="554"/>
      <c r="J371" s="468"/>
      <c r="K371" s="530"/>
      <c r="L371" s="468"/>
      <c r="M371" s="468"/>
      <c r="N371" s="468"/>
      <c r="O371" s="468"/>
      <c r="P371" s="468"/>
      <c r="Q371" s="468"/>
      <c r="R371" s="478"/>
      <c r="S371" s="484"/>
      <c r="T371" s="70" t="s">
        <v>21</v>
      </c>
      <c r="U371" s="55" t="s">
        <v>66</v>
      </c>
      <c r="V371" s="107" t="s">
        <v>64</v>
      </c>
      <c r="W371" s="78" t="s">
        <v>5</v>
      </c>
      <c r="X371" s="97">
        <v>33</v>
      </c>
      <c r="Y371" s="106" t="s">
        <v>5</v>
      </c>
      <c r="Z371" s="105"/>
      <c r="AA371" s="104"/>
      <c r="AB371" s="103"/>
      <c r="AC371" s="102"/>
      <c r="AD371" s="72"/>
      <c r="AE371" s="31"/>
      <c r="AF371" s="545"/>
      <c r="AG371" s="495"/>
      <c r="AH371" s="548"/>
      <c r="AI371" s="565"/>
    </row>
    <row r="372" spans="1:35" s="5" customFormat="1" ht="16" customHeight="1" thickBot="1">
      <c r="A372" s="542"/>
      <c r="B372" s="574"/>
      <c r="C372" s="516"/>
      <c r="D372" s="577"/>
      <c r="E372" s="529"/>
      <c r="F372" s="516"/>
      <c r="G372" s="516"/>
      <c r="H372" s="558"/>
      <c r="I372" s="555"/>
      <c r="J372" s="471"/>
      <c r="K372" s="516"/>
      <c r="L372" s="471"/>
      <c r="M372" s="471"/>
      <c r="N372" s="471"/>
      <c r="O372" s="471"/>
      <c r="P372" s="471"/>
      <c r="Q372" s="471"/>
      <c r="R372" s="479"/>
      <c r="S372" s="485"/>
      <c r="T372" s="43" t="s">
        <v>21</v>
      </c>
      <c r="U372" s="42" t="s">
        <v>51</v>
      </c>
      <c r="V372" s="42" t="s">
        <v>50</v>
      </c>
      <c r="W372" s="69" t="s">
        <v>5</v>
      </c>
      <c r="X372" s="91" t="s">
        <v>5</v>
      </c>
      <c r="Y372" s="32" t="s">
        <v>5</v>
      </c>
      <c r="Z372" s="39"/>
      <c r="AA372" s="38"/>
      <c r="AB372" s="101"/>
      <c r="AC372" s="37"/>
      <c r="AD372" s="36"/>
      <c r="AE372" s="35"/>
      <c r="AF372" s="546"/>
      <c r="AG372" s="496"/>
      <c r="AH372" s="549"/>
      <c r="AI372" s="566"/>
    </row>
    <row r="373" spans="1:35" s="5" customFormat="1" ht="15" customHeight="1">
      <c r="A373" s="535" t="s">
        <v>4</v>
      </c>
      <c r="B373" s="480" t="s">
        <v>733</v>
      </c>
      <c r="C373" s="480" t="s">
        <v>735</v>
      </c>
      <c r="D373" s="480" t="s">
        <v>736</v>
      </c>
      <c r="E373" s="527" t="s">
        <v>3</v>
      </c>
      <c r="F373" s="486" t="s">
        <v>2</v>
      </c>
      <c r="G373" s="480" t="s">
        <v>16</v>
      </c>
      <c r="H373" s="523" t="s">
        <v>9</v>
      </c>
      <c r="I373" s="553" t="s">
        <v>5</v>
      </c>
      <c r="J373" s="467" t="s">
        <v>730</v>
      </c>
      <c r="K373" s="480" t="s">
        <v>737</v>
      </c>
      <c r="L373" s="480" t="s">
        <v>5</v>
      </c>
      <c r="M373" s="480" t="s">
        <v>5</v>
      </c>
      <c r="N373" s="480" t="s">
        <v>5</v>
      </c>
      <c r="O373" s="480" t="s">
        <v>5</v>
      </c>
      <c r="P373" s="467" t="s">
        <v>5</v>
      </c>
      <c r="Q373" s="467" t="s">
        <v>5</v>
      </c>
      <c r="R373" s="477" t="s">
        <v>5</v>
      </c>
      <c r="S373" s="483" t="s">
        <v>5</v>
      </c>
      <c r="T373" s="51" t="s">
        <v>8</v>
      </c>
      <c r="U373" s="29" t="s">
        <v>4</v>
      </c>
      <c r="V373" s="12" t="s">
        <v>7</v>
      </c>
      <c r="W373" s="71" t="s">
        <v>6</v>
      </c>
      <c r="X373" s="96">
        <v>15</v>
      </c>
      <c r="Y373" s="27" t="s">
        <v>5</v>
      </c>
      <c r="Z373" s="26" t="s">
        <v>27</v>
      </c>
      <c r="AA373" s="29" t="s">
        <v>62</v>
      </c>
      <c r="AB373" s="29" t="s">
        <v>25</v>
      </c>
      <c r="AC373" s="71" t="s">
        <v>5</v>
      </c>
      <c r="AD373" s="80" t="s">
        <v>5</v>
      </c>
      <c r="AE373" s="22" t="s">
        <v>5</v>
      </c>
      <c r="AF373" s="544">
        <f>AG373</f>
        <v>135.19999999999999</v>
      </c>
      <c r="AG373" s="494">
        <f>X373+X374+X375+X377+X378+X379+Y376</f>
        <v>135.19999999999999</v>
      </c>
      <c r="AH373" s="547" t="s">
        <v>5</v>
      </c>
      <c r="AI373" s="497" t="s">
        <v>738</v>
      </c>
    </row>
    <row r="374" spans="1:35" s="5" customFormat="1" ht="15" customHeight="1">
      <c r="A374" s="536"/>
      <c r="B374" s="481"/>
      <c r="C374" s="481"/>
      <c r="D374" s="481"/>
      <c r="E374" s="528"/>
      <c r="F374" s="530"/>
      <c r="G374" s="481"/>
      <c r="H374" s="531"/>
      <c r="I374" s="554"/>
      <c r="J374" s="468"/>
      <c r="K374" s="481"/>
      <c r="L374" s="481"/>
      <c r="M374" s="481"/>
      <c r="N374" s="481"/>
      <c r="O374" s="481"/>
      <c r="P374" s="468"/>
      <c r="Q374" s="468"/>
      <c r="R374" s="478"/>
      <c r="S374" s="484"/>
      <c r="T374" s="50" t="s">
        <v>14</v>
      </c>
      <c r="U374" s="55" t="s">
        <v>61</v>
      </c>
      <c r="V374" s="33" t="s">
        <v>7</v>
      </c>
      <c r="W374" s="78" t="s">
        <v>5</v>
      </c>
      <c r="X374" s="95">
        <v>20</v>
      </c>
      <c r="Y374" s="76" t="s">
        <v>5</v>
      </c>
      <c r="Z374" s="70" t="s">
        <v>27</v>
      </c>
      <c r="AA374" s="42" t="s">
        <v>60</v>
      </c>
      <c r="AB374" s="42" t="s">
        <v>46</v>
      </c>
      <c r="AC374" s="69" t="s">
        <v>5</v>
      </c>
      <c r="AD374" s="92" t="s">
        <v>5</v>
      </c>
      <c r="AE374" s="52" t="s">
        <v>5</v>
      </c>
      <c r="AF374" s="545"/>
      <c r="AG374" s="495"/>
      <c r="AH374" s="548"/>
      <c r="AI374" s="498"/>
    </row>
    <row r="375" spans="1:35" s="5" customFormat="1" ht="15" customHeight="1">
      <c r="A375" s="536"/>
      <c r="B375" s="481"/>
      <c r="C375" s="481"/>
      <c r="D375" s="481"/>
      <c r="E375" s="528"/>
      <c r="F375" s="530"/>
      <c r="G375" s="481"/>
      <c r="H375" s="531"/>
      <c r="I375" s="554"/>
      <c r="J375" s="468"/>
      <c r="K375" s="481"/>
      <c r="L375" s="481"/>
      <c r="M375" s="481"/>
      <c r="N375" s="481"/>
      <c r="O375" s="481"/>
      <c r="P375" s="468"/>
      <c r="Q375" s="468"/>
      <c r="R375" s="478"/>
      <c r="S375" s="484"/>
      <c r="T375" s="43" t="s">
        <v>59</v>
      </c>
      <c r="U375" s="55" t="s">
        <v>58</v>
      </c>
      <c r="V375" s="55" t="s">
        <v>57</v>
      </c>
      <c r="W375" s="78" t="s">
        <v>6</v>
      </c>
      <c r="X375" s="95">
        <v>13</v>
      </c>
      <c r="Y375" s="76" t="s">
        <v>5</v>
      </c>
      <c r="Z375" s="70" t="s">
        <v>27</v>
      </c>
      <c r="AA375" s="42" t="s">
        <v>56</v>
      </c>
      <c r="AB375" s="42" t="s">
        <v>55</v>
      </c>
      <c r="AC375" s="69" t="s">
        <v>5</v>
      </c>
      <c r="AD375" s="92" t="s">
        <v>5</v>
      </c>
      <c r="AE375" s="52" t="s">
        <v>5</v>
      </c>
      <c r="AF375" s="545"/>
      <c r="AG375" s="495"/>
      <c r="AH375" s="548"/>
      <c r="AI375" s="498"/>
    </row>
    <row r="376" spans="1:35" s="5" customFormat="1" ht="15" customHeight="1">
      <c r="A376" s="536"/>
      <c r="B376" s="481"/>
      <c r="C376" s="481"/>
      <c r="D376" s="481"/>
      <c r="E376" s="528"/>
      <c r="F376" s="530"/>
      <c r="G376" s="481"/>
      <c r="H376" s="531"/>
      <c r="I376" s="554"/>
      <c r="J376" s="468"/>
      <c r="K376" s="481"/>
      <c r="L376" s="481"/>
      <c r="M376" s="481"/>
      <c r="N376" s="481"/>
      <c r="O376" s="481"/>
      <c r="P376" s="468"/>
      <c r="Q376" s="468"/>
      <c r="R376" s="478"/>
      <c r="S376" s="484"/>
      <c r="T376" s="43" t="s">
        <v>21</v>
      </c>
      <c r="U376" s="42" t="s">
        <v>54</v>
      </c>
      <c r="V376" s="42" t="s">
        <v>25</v>
      </c>
      <c r="W376" s="69" t="s">
        <v>6</v>
      </c>
      <c r="X376" s="91" t="s">
        <v>5</v>
      </c>
      <c r="Y376" s="94">
        <v>6</v>
      </c>
      <c r="Z376" s="93" t="s">
        <v>27</v>
      </c>
      <c r="AA376" s="42" t="s">
        <v>53</v>
      </c>
      <c r="AB376" s="42" t="s">
        <v>52</v>
      </c>
      <c r="AC376" s="69" t="s">
        <v>5</v>
      </c>
      <c r="AD376" s="92" t="s">
        <v>5</v>
      </c>
      <c r="AE376" s="45" t="s">
        <v>5</v>
      </c>
      <c r="AF376" s="545"/>
      <c r="AG376" s="495"/>
      <c r="AH376" s="548"/>
      <c r="AI376" s="498"/>
    </row>
    <row r="377" spans="1:35" s="5" customFormat="1" ht="15" customHeight="1">
      <c r="A377" s="536"/>
      <c r="B377" s="481"/>
      <c r="C377" s="481"/>
      <c r="D377" s="481"/>
      <c r="E377" s="528"/>
      <c r="F377" s="530"/>
      <c r="G377" s="481"/>
      <c r="H377" s="531"/>
      <c r="I377" s="554"/>
      <c r="J377" s="468"/>
      <c r="K377" s="481"/>
      <c r="L377" s="481"/>
      <c r="M377" s="481"/>
      <c r="N377" s="481"/>
      <c r="O377" s="481"/>
      <c r="P377" s="468"/>
      <c r="Q377" s="468"/>
      <c r="R377" s="478"/>
      <c r="S377" s="484"/>
      <c r="T377" s="43" t="s">
        <v>21</v>
      </c>
      <c r="U377" s="42" t="s">
        <v>51</v>
      </c>
      <c r="V377" s="42" t="s">
        <v>50</v>
      </c>
      <c r="W377" s="69" t="s">
        <v>5</v>
      </c>
      <c r="X377" s="91">
        <v>12</v>
      </c>
      <c r="Y377" s="32" t="s">
        <v>5</v>
      </c>
      <c r="Z377" s="39"/>
      <c r="AA377" s="67"/>
      <c r="AB377" s="67"/>
      <c r="AC377" s="66"/>
      <c r="AD377" s="90"/>
      <c r="AE377" s="89"/>
      <c r="AF377" s="545"/>
      <c r="AG377" s="495"/>
      <c r="AH377" s="548"/>
      <c r="AI377" s="498"/>
    </row>
    <row r="378" spans="1:35" s="5" customFormat="1" ht="15" customHeight="1">
      <c r="A378" s="536"/>
      <c r="B378" s="481"/>
      <c r="C378" s="481"/>
      <c r="D378" s="481"/>
      <c r="E378" s="528"/>
      <c r="F378" s="530"/>
      <c r="G378" s="481"/>
      <c r="H378" s="531"/>
      <c r="I378" s="554"/>
      <c r="J378" s="468"/>
      <c r="K378" s="481"/>
      <c r="L378" s="481"/>
      <c r="M378" s="481"/>
      <c r="N378" s="481"/>
      <c r="O378" s="481"/>
      <c r="P378" s="468"/>
      <c r="Q378" s="468"/>
      <c r="R378" s="478"/>
      <c r="S378" s="484"/>
      <c r="T378" s="43" t="s">
        <v>21</v>
      </c>
      <c r="U378" s="42" t="s">
        <v>49</v>
      </c>
      <c r="V378" s="42" t="s">
        <v>48</v>
      </c>
      <c r="W378" s="69" t="s">
        <v>5</v>
      </c>
      <c r="X378" s="91">
        <v>7.2</v>
      </c>
      <c r="Y378" s="32" t="s">
        <v>5</v>
      </c>
      <c r="Z378" s="39"/>
      <c r="AA378" s="67"/>
      <c r="AB378" s="67"/>
      <c r="AC378" s="66"/>
      <c r="AD378" s="90"/>
      <c r="AE378" s="89"/>
      <c r="AF378" s="545"/>
      <c r="AG378" s="495"/>
      <c r="AH378" s="548"/>
      <c r="AI378" s="498"/>
    </row>
    <row r="379" spans="1:35" s="5" customFormat="1" ht="15" customHeight="1" thickBot="1">
      <c r="A379" s="542"/>
      <c r="B379" s="482"/>
      <c r="C379" s="482"/>
      <c r="D379" s="482"/>
      <c r="E379" s="529"/>
      <c r="F379" s="516"/>
      <c r="G379" s="482"/>
      <c r="H379" s="524"/>
      <c r="I379" s="555"/>
      <c r="J379" s="471"/>
      <c r="K379" s="482"/>
      <c r="L379" s="482"/>
      <c r="M379" s="482"/>
      <c r="N379" s="482"/>
      <c r="O379" s="482"/>
      <c r="P379" s="471"/>
      <c r="Q379" s="471"/>
      <c r="R379" s="479"/>
      <c r="S379" s="485"/>
      <c r="T379" s="88" t="s">
        <v>21</v>
      </c>
      <c r="U379" s="20" t="s">
        <v>47</v>
      </c>
      <c r="V379" s="20" t="s">
        <v>46</v>
      </c>
      <c r="W379" s="87" t="s">
        <v>45</v>
      </c>
      <c r="X379" s="86">
        <v>62</v>
      </c>
      <c r="Y379" s="85" t="s">
        <v>5</v>
      </c>
      <c r="Z379" s="84"/>
      <c r="AA379" s="83"/>
      <c r="AB379" s="83"/>
      <c r="AC379" s="59"/>
      <c r="AD379" s="82"/>
      <c r="AE379" s="81"/>
      <c r="AF379" s="546"/>
      <c r="AG379" s="496"/>
      <c r="AH379" s="549"/>
      <c r="AI379" s="499"/>
    </row>
    <row r="380" spans="1:35" s="5" customFormat="1" ht="15" customHeight="1">
      <c r="A380" s="535" t="s">
        <v>4</v>
      </c>
      <c r="B380" s="480" t="s">
        <v>734</v>
      </c>
      <c r="C380" s="480" t="s">
        <v>740</v>
      </c>
      <c r="D380" s="538" t="s">
        <v>796</v>
      </c>
      <c r="E380" s="527" t="s">
        <v>3</v>
      </c>
      <c r="F380" s="480" t="s">
        <v>2</v>
      </c>
      <c r="G380" s="480" t="s">
        <v>10</v>
      </c>
      <c r="H380" s="523" t="s">
        <v>9</v>
      </c>
      <c r="I380" s="556" t="s">
        <v>5</v>
      </c>
      <c r="J380" s="467" t="s">
        <v>730</v>
      </c>
      <c r="K380" s="486" t="s">
        <v>741</v>
      </c>
      <c r="L380" s="467" t="s">
        <v>5</v>
      </c>
      <c r="M380" s="467" t="s">
        <v>5</v>
      </c>
      <c r="N380" s="486" t="s">
        <v>5</v>
      </c>
      <c r="O380" s="486" t="s">
        <v>5</v>
      </c>
      <c r="P380" s="467" t="s">
        <v>5</v>
      </c>
      <c r="Q380" s="467" t="s">
        <v>5</v>
      </c>
      <c r="R380" s="477" t="s">
        <v>5</v>
      </c>
      <c r="S380" s="483" t="s">
        <v>5</v>
      </c>
      <c r="T380" s="51" t="s">
        <v>8</v>
      </c>
      <c r="U380" s="29" t="s">
        <v>4</v>
      </c>
      <c r="V380" s="12" t="s">
        <v>7</v>
      </c>
      <c r="W380" s="71" t="s">
        <v>6</v>
      </c>
      <c r="X380" s="28">
        <f>12.5*1.38</f>
        <v>17.25</v>
      </c>
      <c r="Y380" s="27" t="s">
        <v>5</v>
      </c>
      <c r="Z380" s="26" t="s">
        <v>5</v>
      </c>
      <c r="AA380" s="25" t="s">
        <v>5</v>
      </c>
      <c r="AB380" s="25" t="s">
        <v>5</v>
      </c>
      <c r="AC380" s="24" t="s">
        <v>5</v>
      </c>
      <c r="AD380" s="80" t="s">
        <v>5</v>
      </c>
      <c r="AE380" s="22" t="s">
        <v>5</v>
      </c>
      <c r="AF380" s="544">
        <f>AG380</f>
        <v>57.25</v>
      </c>
      <c r="AG380" s="494">
        <f>X380+X381+X382</f>
        <v>57.25</v>
      </c>
      <c r="AH380" s="547" t="s">
        <v>5</v>
      </c>
      <c r="AI380" s="497" t="s">
        <v>742</v>
      </c>
    </row>
    <row r="381" spans="1:35" s="5" customFormat="1" ht="15" customHeight="1">
      <c r="A381" s="536"/>
      <c r="B381" s="481"/>
      <c r="C381" s="481"/>
      <c r="D381" s="543"/>
      <c r="E381" s="528"/>
      <c r="F381" s="481"/>
      <c r="G381" s="481"/>
      <c r="H381" s="531"/>
      <c r="I381" s="557"/>
      <c r="J381" s="468"/>
      <c r="K381" s="530"/>
      <c r="L381" s="468"/>
      <c r="M381" s="468"/>
      <c r="N381" s="530"/>
      <c r="O381" s="530"/>
      <c r="P381" s="468"/>
      <c r="Q381" s="468"/>
      <c r="R381" s="478"/>
      <c r="S381" s="484"/>
      <c r="T381" s="50" t="s">
        <v>14</v>
      </c>
      <c r="U381" s="42" t="s">
        <v>44</v>
      </c>
      <c r="V381" s="33" t="s">
        <v>7</v>
      </c>
      <c r="W381" s="69" t="s">
        <v>18</v>
      </c>
      <c r="X381" s="40">
        <v>30</v>
      </c>
      <c r="Y381" s="32" t="s">
        <v>5</v>
      </c>
      <c r="Z381" s="39"/>
      <c r="AA381" s="38"/>
      <c r="AB381" s="38"/>
      <c r="AC381" s="37"/>
      <c r="AD381" s="72"/>
      <c r="AE381" s="31"/>
      <c r="AF381" s="545"/>
      <c r="AG381" s="495"/>
      <c r="AH381" s="548"/>
      <c r="AI381" s="498"/>
    </row>
    <row r="382" spans="1:35" s="5" customFormat="1" ht="15" customHeight="1" thickBot="1">
      <c r="A382" s="542"/>
      <c r="B382" s="482"/>
      <c r="C382" s="482"/>
      <c r="D382" s="539"/>
      <c r="E382" s="529"/>
      <c r="F382" s="482"/>
      <c r="G382" s="482"/>
      <c r="H382" s="524"/>
      <c r="I382" s="558"/>
      <c r="J382" s="471"/>
      <c r="K382" s="516"/>
      <c r="L382" s="471"/>
      <c r="M382" s="471"/>
      <c r="N382" s="516"/>
      <c r="O382" s="516"/>
      <c r="P382" s="471"/>
      <c r="Q382" s="471"/>
      <c r="R382" s="479"/>
      <c r="S382" s="485"/>
      <c r="T382" s="79" t="s">
        <v>14</v>
      </c>
      <c r="U382" s="54" t="s">
        <v>43</v>
      </c>
      <c r="V382" s="54" t="s">
        <v>7</v>
      </c>
      <c r="W382" s="78" t="s">
        <v>6</v>
      </c>
      <c r="X382" s="77">
        <v>10</v>
      </c>
      <c r="Y382" s="76" t="s">
        <v>5</v>
      </c>
      <c r="Z382" s="75"/>
      <c r="AA382" s="16"/>
      <c r="AB382" s="74"/>
      <c r="AC382" s="73"/>
      <c r="AD382" s="72"/>
      <c r="AE382" s="31"/>
      <c r="AF382" s="546"/>
      <c r="AG382" s="496"/>
      <c r="AH382" s="549"/>
      <c r="AI382" s="499"/>
    </row>
    <row r="383" spans="1:35" s="5" customFormat="1" ht="15" customHeight="1">
      <c r="A383" s="535" t="s">
        <v>4</v>
      </c>
      <c r="B383" s="511" t="s">
        <v>739</v>
      </c>
      <c r="C383" s="480" t="s">
        <v>744</v>
      </c>
      <c r="D383" s="480" t="s">
        <v>745</v>
      </c>
      <c r="E383" s="527" t="s">
        <v>3</v>
      </c>
      <c r="F383" s="486" t="s">
        <v>2</v>
      </c>
      <c r="G383" s="480" t="s">
        <v>30</v>
      </c>
      <c r="H383" s="523" t="s">
        <v>9</v>
      </c>
      <c r="I383" s="523" t="s">
        <v>5</v>
      </c>
      <c r="J383" s="532" t="s">
        <v>730</v>
      </c>
      <c r="K383" s="480" t="s">
        <v>746</v>
      </c>
      <c r="L383" s="532" t="s">
        <v>5</v>
      </c>
      <c r="M383" s="532" t="s">
        <v>5</v>
      </c>
      <c r="N383" s="480" t="s">
        <v>5</v>
      </c>
      <c r="O383" s="480" t="s">
        <v>5</v>
      </c>
      <c r="P383" s="467" t="s">
        <v>5</v>
      </c>
      <c r="Q383" s="467" t="s">
        <v>5</v>
      </c>
      <c r="R383" s="477" t="s">
        <v>5</v>
      </c>
      <c r="S383" s="483" t="s">
        <v>5</v>
      </c>
      <c r="T383" s="51" t="s">
        <v>8</v>
      </c>
      <c r="U383" s="29" t="s">
        <v>4</v>
      </c>
      <c r="V383" s="12" t="s">
        <v>7</v>
      </c>
      <c r="W383" s="71" t="s">
        <v>6</v>
      </c>
      <c r="X383" s="28">
        <v>13.8</v>
      </c>
      <c r="Y383" s="27" t="s">
        <v>5</v>
      </c>
      <c r="Z383" s="70" t="s">
        <v>42</v>
      </c>
      <c r="AA383" s="55" t="s">
        <v>41</v>
      </c>
      <c r="AB383" s="55" t="s">
        <v>31</v>
      </c>
      <c r="AC383" s="24" t="s">
        <v>5</v>
      </c>
      <c r="AD383" s="23" t="s">
        <v>5</v>
      </c>
      <c r="AE383" s="22" t="s">
        <v>5</v>
      </c>
      <c r="AF383" s="550">
        <f>AH383+AG383</f>
        <v>66.055000000000007</v>
      </c>
      <c r="AG383" s="494">
        <f>SUM(X383:X386)</f>
        <v>46.18</v>
      </c>
      <c r="AH383" s="547">
        <f>AD384+AD386+AD387+AD388</f>
        <v>19.875</v>
      </c>
      <c r="AI383" s="497" t="s">
        <v>765</v>
      </c>
    </row>
    <row r="384" spans="1:35" s="5" customFormat="1" ht="15" customHeight="1">
      <c r="A384" s="536"/>
      <c r="B384" s="537"/>
      <c r="C384" s="481"/>
      <c r="D384" s="481"/>
      <c r="E384" s="528"/>
      <c r="F384" s="530"/>
      <c r="G384" s="481"/>
      <c r="H384" s="531"/>
      <c r="I384" s="531"/>
      <c r="J384" s="533"/>
      <c r="K384" s="481"/>
      <c r="L384" s="533"/>
      <c r="M384" s="533"/>
      <c r="N384" s="481"/>
      <c r="O384" s="481"/>
      <c r="P384" s="468"/>
      <c r="Q384" s="468"/>
      <c r="R384" s="478"/>
      <c r="S384" s="484"/>
      <c r="T384" s="43" t="s">
        <v>21</v>
      </c>
      <c r="U384" s="42" t="s">
        <v>40</v>
      </c>
      <c r="V384" s="42" t="s">
        <v>31</v>
      </c>
      <c r="W384" s="69" t="s">
        <v>5</v>
      </c>
      <c r="X384" s="40" t="s">
        <v>5</v>
      </c>
      <c r="Y384" s="32" t="s">
        <v>5</v>
      </c>
      <c r="Z384" s="63" t="s">
        <v>39</v>
      </c>
      <c r="AA384" s="42" t="s">
        <v>38</v>
      </c>
      <c r="AB384" s="42" t="s">
        <v>31</v>
      </c>
      <c r="AC384" s="41" t="s">
        <v>18</v>
      </c>
      <c r="AD384" s="62">
        <f>0.75*1.38</f>
        <v>1.0349999999999999</v>
      </c>
      <c r="AE384" s="45" t="s">
        <v>5</v>
      </c>
      <c r="AF384" s="551"/>
      <c r="AG384" s="548"/>
      <c r="AH384" s="548"/>
      <c r="AI384" s="498"/>
    </row>
    <row r="385" spans="1:35" s="5" customFormat="1" ht="15" customHeight="1">
      <c r="A385" s="536"/>
      <c r="B385" s="537"/>
      <c r="C385" s="481"/>
      <c r="D385" s="481"/>
      <c r="E385" s="528"/>
      <c r="F385" s="530"/>
      <c r="G385" s="481"/>
      <c r="H385" s="531"/>
      <c r="I385" s="531"/>
      <c r="J385" s="533"/>
      <c r="K385" s="481"/>
      <c r="L385" s="533"/>
      <c r="M385" s="533"/>
      <c r="N385" s="481"/>
      <c r="O385" s="481"/>
      <c r="P385" s="468"/>
      <c r="Q385" s="468"/>
      <c r="R385" s="478"/>
      <c r="S385" s="484"/>
      <c r="T385" s="43" t="s">
        <v>14</v>
      </c>
      <c r="U385" s="42" t="s">
        <v>13</v>
      </c>
      <c r="V385" s="42" t="s">
        <v>7</v>
      </c>
      <c r="W385" s="69" t="s">
        <v>5</v>
      </c>
      <c r="X385" s="40">
        <v>1.38</v>
      </c>
      <c r="Y385" s="32" t="s">
        <v>5</v>
      </c>
      <c r="Z385" s="63" t="s">
        <v>5</v>
      </c>
      <c r="AA385" s="42" t="s">
        <v>37</v>
      </c>
      <c r="AB385" s="42" t="s">
        <v>36</v>
      </c>
      <c r="AC385" s="41" t="s">
        <v>5</v>
      </c>
      <c r="AD385" s="62" t="s">
        <v>5</v>
      </c>
      <c r="AE385" s="45" t="s">
        <v>5</v>
      </c>
      <c r="AF385" s="551"/>
      <c r="AG385" s="548"/>
      <c r="AH385" s="548"/>
      <c r="AI385" s="498"/>
    </row>
    <row r="386" spans="1:35" s="5" customFormat="1" ht="15" customHeight="1">
      <c r="A386" s="536"/>
      <c r="B386" s="537"/>
      <c r="C386" s="481"/>
      <c r="D386" s="481"/>
      <c r="E386" s="528"/>
      <c r="F386" s="530"/>
      <c r="G386" s="481"/>
      <c r="H386" s="531"/>
      <c r="I386" s="531"/>
      <c r="J386" s="533"/>
      <c r="K386" s="481"/>
      <c r="L386" s="533"/>
      <c r="M386" s="533"/>
      <c r="N386" s="481"/>
      <c r="O386" s="481"/>
      <c r="P386" s="468"/>
      <c r="Q386" s="468"/>
      <c r="R386" s="478"/>
      <c r="S386" s="484"/>
      <c r="T386" s="43" t="s">
        <v>21</v>
      </c>
      <c r="U386" s="42" t="s">
        <v>35</v>
      </c>
      <c r="V386" s="42" t="s">
        <v>25</v>
      </c>
      <c r="W386" s="69" t="s">
        <v>6</v>
      </c>
      <c r="X386" s="40">
        <v>31</v>
      </c>
      <c r="Y386" s="32" t="s">
        <v>5</v>
      </c>
      <c r="Z386" s="63" t="s">
        <v>27</v>
      </c>
      <c r="AA386" s="42" t="s">
        <v>34</v>
      </c>
      <c r="AB386" s="42" t="s">
        <v>31</v>
      </c>
      <c r="AC386" s="41" t="s">
        <v>5</v>
      </c>
      <c r="AD386" s="62">
        <f>7*1.38</f>
        <v>9.66</v>
      </c>
      <c r="AE386" s="45" t="s">
        <v>5</v>
      </c>
      <c r="AF386" s="551"/>
      <c r="AG386" s="548"/>
      <c r="AH386" s="548"/>
      <c r="AI386" s="498"/>
    </row>
    <row r="387" spans="1:35" s="5" customFormat="1" ht="15" customHeight="1">
      <c r="A387" s="536"/>
      <c r="B387" s="537"/>
      <c r="C387" s="481"/>
      <c r="D387" s="481"/>
      <c r="E387" s="528"/>
      <c r="F387" s="530"/>
      <c r="G387" s="481"/>
      <c r="H387" s="531"/>
      <c r="I387" s="531"/>
      <c r="J387" s="533"/>
      <c r="K387" s="481"/>
      <c r="L387" s="533"/>
      <c r="M387" s="533"/>
      <c r="N387" s="481"/>
      <c r="O387" s="481"/>
      <c r="P387" s="468"/>
      <c r="Q387" s="468"/>
      <c r="R387" s="478"/>
      <c r="S387" s="484"/>
      <c r="T387" s="68"/>
      <c r="U387" s="67"/>
      <c r="V387" s="67"/>
      <c r="W387" s="66"/>
      <c r="X387" s="65"/>
      <c r="Y387" s="64"/>
      <c r="Z387" s="63" t="s">
        <v>27</v>
      </c>
      <c r="AA387" s="42" t="s">
        <v>33</v>
      </c>
      <c r="AB387" s="42" t="s">
        <v>31</v>
      </c>
      <c r="AC387" s="41" t="s">
        <v>6</v>
      </c>
      <c r="AD387" s="62">
        <v>9</v>
      </c>
      <c r="AE387" s="45" t="s">
        <v>5</v>
      </c>
      <c r="AF387" s="551"/>
      <c r="AG387" s="548"/>
      <c r="AH387" s="548"/>
      <c r="AI387" s="498"/>
    </row>
    <row r="388" spans="1:35" s="5" customFormat="1" ht="16.25" thickBot="1">
      <c r="A388" s="536"/>
      <c r="B388" s="537"/>
      <c r="C388" s="482"/>
      <c r="D388" s="482"/>
      <c r="E388" s="529"/>
      <c r="F388" s="516"/>
      <c r="G388" s="482"/>
      <c r="H388" s="524"/>
      <c r="I388" s="524"/>
      <c r="J388" s="534"/>
      <c r="K388" s="482"/>
      <c r="L388" s="534"/>
      <c r="M388" s="534"/>
      <c r="N388" s="482"/>
      <c r="O388" s="482"/>
      <c r="P388" s="471"/>
      <c r="Q388" s="471"/>
      <c r="R388" s="479"/>
      <c r="S388" s="485"/>
      <c r="T388" s="61"/>
      <c r="U388" s="60"/>
      <c r="V388" s="60"/>
      <c r="W388" s="59"/>
      <c r="X388" s="58"/>
      <c r="Y388" s="57"/>
      <c r="Z388" s="56" t="s">
        <v>27</v>
      </c>
      <c r="AA388" s="55" t="s">
        <v>32</v>
      </c>
      <c r="AB388" s="54" t="s">
        <v>31</v>
      </c>
      <c r="AC388" s="8" t="s">
        <v>6</v>
      </c>
      <c r="AD388" s="53">
        <v>0.18</v>
      </c>
      <c r="AE388" s="52" t="s">
        <v>5</v>
      </c>
      <c r="AF388" s="552"/>
      <c r="AG388" s="549"/>
      <c r="AH388" s="549"/>
      <c r="AI388" s="499"/>
    </row>
    <row r="389" spans="1:35" s="5" customFormat="1" ht="15" customHeight="1">
      <c r="A389" s="535" t="s">
        <v>4</v>
      </c>
      <c r="B389" s="480" t="s">
        <v>743</v>
      </c>
      <c r="C389" s="480" t="s">
        <v>748</v>
      </c>
      <c r="D389" s="538" t="s">
        <v>795</v>
      </c>
      <c r="E389" s="527" t="s">
        <v>3</v>
      </c>
      <c r="F389" s="486" t="s">
        <v>2</v>
      </c>
      <c r="G389" s="480" t="s">
        <v>30</v>
      </c>
      <c r="H389" s="523" t="s">
        <v>9</v>
      </c>
      <c r="I389" s="523" t="s">
        <v>5</v>
      </c>
      <c r="J389" s="467" t="s">
        <v>730</v>
      </c>
      <c r="K389" s="480" t="s">
        <v>749</v>
      </c>
      <c r="L389" s="467" t="s">
        <v>5</v>
      </c>
      <c r="M389" s="467" t="s">
        <v>5</v>
      </c>
      <c r="N389" s="480" t="s">
        <v>5</v>
      </c>
      <c r="O389" s="480" t="s">
        <v>5</v>
      </c>
      <c r="P389" s="467" t="s">
        <v>5</v>
      </c>
      <c r="Q389" s="467" t="s">
        <v>5</v>
      </c>
      <c r="R389" s="477" t="s">
        <v>5</v>
      </c>
      <c r="S389" s="483" t="s">
        <v>5</v>
      </c>
      <c r="T389" s="51" t="s">
        <v>8</v>
      </c>
      <c r="U389" s="29" t="s">
        <v>4</v>
      </c>
      <c r="V389" s="12" t="s">
        <v>7</v>
      </c>
      <c r="W389" s="24" t="s">
        <v>6</v>
      </c>
      <c r="X389" s="28">
        <v>13.8</v>
      </c>
      <c r="Y389" s="27" t="s">
        <v>5</v>
      </c>
      <c r="Z389" s="26" t="s">
        <v>27</v>
      </c>
      <c r="AA389" s="25" t="s">
        <v>29</v>
      </c>
      <c r="AB389" s="29" t="s">
        <v>5</v>
      </c>
      <c r="AC389" s="24" t="s">
        <v>5</v>
      </c>
      <c r="AD389" s="23" t="s">
        <v>5</v>
      </c>
      <c r="AE389" s="22" t="s">
        <v>5</v>
      </c>
      <c r="AF389" s="544">
        <f>AG389</f>
        <v>19.886000000000003</v>
      </c>
      <c r="AG389" s="494">
        <f>X389+X392</f>
        <v>19.886000000000003</v>
      </c>
      <c r="AH389" s="547" t="s">
        <v>5</v>
      </c>
      <c r="AI389" s="497" t="s">
        <v>750</v>
      </c>
    </row>
    <row r="390" spans="1:35" s="5" customFormat="1" ht="15" customHeight="1">
      <c r="A390" s="536"/>
      <c r="B390" s="481"/>
      <c r="C390" s="481"/>
      <c r="D390" s="543"/>
      <c r="E390" s="528"/>
      <c r="F390" s="530"/>
      <c r="G390" s="481"/>
      <c r="H390" s="531"/>
      <c r="I390" s="531"/>
      <c r="J390" s="468"/>
      <c r="K390" s="481"/>
      <c r="L390" s="468"/>
      <c r="M390" s="468"/>
      <c r="N390" s="481"/>
      <c r="O390" s="481"/>
      <c r="P390" s="468"/>
      <c r="Q390" s="468"/>
      <c r="R390" s="478"/>
      <c r="S390" s="484"/>
      <c r="T390" s="50" t="s">
        <v>14</v>
      </c>
      <c r="U390" s="42" t="s">
        <v>28</v>
      </c>
      <c r="V390" s="33" t="s">
        <v>7</v>
      </c>
      <c r="W390" s="41" t="s">
        <v>5</v>
      </c>
      <c r="X390" s="40" t="s">
        <v>5</v>
      </c>
      <c r="Y390" s="32" t="s">
        <v>5</v>
      </c>
      <c r="Z390" s="49" t="s">
        <v>27</v>
      </c>
      <c r="AA390" s="48" t="s">
        <v>26</v>
      </c>
      <c r="AB390" s="48" t="s">
        <v>25</v>
      </c>
      <c r="AC390" s="47" t="s">
        <v>6</v>
      </c>
      <c r="AD390" s="46" t="s">
        <v>5</v>
      </c>
      <c r="AE390" s="45" t="s">
        <v>5</v>
      </c>
      <c r="AF390" s="545"/>
      <c r="AG390" s="495"/>
      <c r="AH390" s="548"/>
      <c r="AI390" s="498"/>
    </row>
    <row r="391" spans="1:35" s="5" customFormat="1" ht="15" customHeight="1">
      <c r="A391" s="536"/>
      <c r="B391" s="481"/>
      <c r="C391" s="481"/>
      <c r="D391" s="543"/>
      <c r="E391" s="528"/>
      <c r="F391" s="530"/>
      <c r="G391" s="481"/>
      <c r="H391" s="531"/>
      <c r="I391" s="531"/>
      <c r="J391" s="468"/>
      <c r="K391" s="481"/>
      <c r="L391" s="468"/>
      <c r="M391" s="468"/>
      <c r="N391" s="481"/>
      <c r="O391" s="481"/>
      <c r="P391" s="468"/>
      <c r="Q391" s="468"/>
      <c r="R391" s="478"/>
      <c r="S391" s="484"/>
      <c r="T391" s="43" t="s">
        <v>21</v>
      </c>
      <c r="U391" s="42" t="s">
        <v>24</v>
      </c>
      <c r="V391" s="42" t="s">
        <v>23</v>
      </c>
      <c r="W391" s="41" t="s">
        <v>5</v>
      </c>
      <c r="X391" s="40" t="s">
        <v>5</v>
      </c>
      <c r="Y391" s="32" t="s">
        <v>5</v>
      </c>
      <c r="Z391" s="49" t="s">
        <v>5</v>
      </c>
      <c r="AA391" s="48" t="s">
        <v>22</v>
      </c>
      <c r="AB391" s="48" t="s">
        <v>5</v>
      </c>
      <c r="AC391" s="47" t="s">
        <v>6</v>
      </c>
      <c r="AD391" s="46" t="s">
        <v>5</v>
      </c>
      <c r="AE391" s="45" t="s">
        <v>5</v>
      </c>
      <c r="AF391" s="545"/>
      <c r="AG391" s="495"/>
      <c r="AH391" s="548"/>
      <c r="AI391" s="498"/>
    </row>
    <row r="392" spans="1:35" s="5" customFormat="1" ht="15" customHeight="1">
      <c r="A392" s="536"/>
      <c r="B392" s="481"/>
      <c r="C392" s="481"/>
      <c r="D392" s="543"/>
      <c r="E392" s="528"/>
      <c r="F392" s="530"/>
      <c r="G392" s="481"/>
      <c r="H392" s="531"/>
      <c r="I392" s="531"/>
      <c r="J392" s="468"/>
      <c r="K392" s="481"/>
      <c r="L392" s="468"/>
      <c r="M392" s="468"/>
      <c r="N392" s="481"/>
      <c r="O392" s="481"/>
      <c r="P392" s="468"/>
      <c r="Q392" s="468"/>
      <c r="R392" s="478"/>
      <c r="S392" s="484"/>
      <c r="T392" s="43" t="s">
        <v>21</v>
      </c>
      <c r="U392" s="42" t="s">
        <v>20</v>
      </c>
      <c r="V392" s="42" t="s">
        <v>19</v>
      </c>
      <c r="W392" s="41" t="s">
        <v>18</v>
      </c>
      <c r="X392" s="40">
        <f>35.8*0.17</f>
        <v>6.0860000000000003</v>
      </c>
      <c r="Y392" s="32" t="s">
        <v>5</v>
      </c>
      <c r="Z392" s="39"/>
      <c r="AA392" s="38"/>
      <c r="AB392" s="38"/>
      <c r="AC392" s="37"/>
      <c r="AD392" s="36"/>
      <c r="AE392" s="35"/>
      <c r="AF392" s="545"/>
      <c r="AG392" s="495"/>
      <c r="AH392" s="548"/>
      <c r="AI392" s="498"/>
    </row>
    <row r="393" spans="1:35" s="5" customFormat="1" ht="15" customHeight="1" thickBot="1">
      <c r="A393" s="542"/>
      <c r="B393" s="482"/>
      <c r="C393" s="482"/>
      <c r="D393" s="539"/>
      <c r="E393" s="529"/>
      <c r="F393" s="516"/>
      <c r="G393" s="482"/>
      <c r="H393" s="524"/>
      <c r="I393" s="524"/>
      <c r="J393" s="471"/>
      <c r="K393" s="482"/>
      <c r="L393" s="471"/>
      <c r="M393" s="471"/>
      <c r="N393" s="482"/>
      <c r="O393" s="482"/>
      <c r="P393" s="471"/>
      <c r="Q393" s="471"/>
      <c r="R393" s="479"/>
      <c r="S393" s="485"/>
      <c r="T393" s="34" t="s">
        <v>14</v>
      </c>
      <c r="U393" s="20" t="s">
        <v>17</v>
      </c>
      <c r="V393" s="33" t="s">
        <v>7</v>
      </c>
      <c r="W393" s="8" t="s">
        <v>5</v>
      </c>
      <c r="X393" s="19" t="s">
        <v>5</v>
      </c>
      <c r="Y393" s="32" t="s">
        <v>5</v>
      </c>
      <c r="Z393" s="17"/>
      <c r="AA393" s="16"/>
      <c r="AB393" s="16"/>
      <c r="AC393" s="15"/>
      <c r="AD393" s="14"/>
      <c r="AE393" s="31"/>
      <c r="AF393" s="546"/>
      <c r="AG393" s="496"/>
      <c r="AH393" s="549"/>
      <c r="AI393" s="499"/>
    </row>
    <row r="394" spans="1:35" ht="15" customHeight="1">
      <c r="A394" s="525" t="s">
        <v>4</v>
      </c>
      <c r="B394" s="511" t="s">
        <v>747</v>
      </c>
      <c r="C394" s="480" t="s">
        <v>766</v>
      </c>
      <c r="D394" s="538" t="s">
        <v>794</v>
      </c>
      <c r="E394" s="540" t="s">
        <v>3</v>
      </c>
      <c r="F394" s="480" t="s">
        <v>2</v>
      </c>
      <c r="G394" s="511" t="s">
        <v>10</v>
      </c>
      <c r="H394" s="523" t="s">
        <v>9</v>
      </c>
      <c r="I394" s="523" t="s">
        <v>5</v>
      </c>
      <c r="J394" s="467" t="s">
        <v>730</v>
      </c>
      <c r="K394" s="480" t="s">
        <v>751</v>
      </c>
      <c r="L394" s="467" t="s">
        <v>5</v>
      </c>
      <c r="M394" s="467" t="s">
        <v>5</v>
      </c>
      <c r="N394" s="480" t="s">
        <v>5</v>
      </c>
      <c r="O394" s="480" t="s">
        <v>5</v>
      </c>
      <c r="P394" s="467" t="s">
        <v>5</v>
      </c>
      <c r="Q394" s="467" t="s">
        <v>5</v>
      </c>
      <c r="R394" s="477" t="s">
        <v>5</v>
      </c>
      <c r="S394" s="521" t="s">
        <v>5</v>
      </c>
      <c r="T394" s="514" t="s">
        <v>8</v>
      </c>
      <c r="U394" s="486" t="s">
        <v>4</v>
      </c>
      <c r="V394" s="486" t="s">
        <v>7</v>
      </c>
      <c r="W394" s="480" t="s">
        <v>6</v>
      </c>
      <c r="X394" s="517">
        <v>13.8</v>
      </c>
      <c r="Y394" s="519" t="s">
        <v>5</v>
      </c>
      <c r="Z394" s="509" t="s">
        <v>5</v>
      </c>
      <c r="AA394" s="480" t="s">
        <v>5</v>
      </c>
      <c r="AB394" s="480" t="s">
        <v>5</v>
      </c>
      <c r="AC394" s="511" t="s">
        <v>5</v>
      </c>
      <c r="AD394" s="480" t="s">
        <v>5</v>
      </c>
      <c r="AE394" s="513" t="s">
        <v>5</v>
      </c>
      <c r="AF394" s="501">
        <f>AG394</f>
        <v>13.8</v>
      </c>
      <c r="AG394" s="503">
        <f>X394</f>
        <v>13.8</v>
      </c>
      <c r="AH394" s="505" t="s">
        <v>5</v>
      </c>
      <c r="AI394" s="507" t="s">
        <v>752</v>
      </c>
    </row>
    <row r="395" spans="1:35" ht="16.25" thickBot="1">
      <c r="A395" s="526"/>
      <c r="B395" s="512"/>
      <c r="C395" s="482"/>
      <c r="D395" s="539"/>
      <c r="E395" s="541"/>
      <c r="F395" s="482"/>
      <c r="G395" s="512"/>
      <c r="H395" s="524"/>
      <c r="I395" s="524"/>
      <c r="J395" s="471"/>
      <c r="K395" s="482"/>
      <c r="L395" s="471"/>
      <c r="M395" s="471"/>
      <c r="N395" s="482"/>
      <c r="O395" s="482"/>
      <c r="P395" s="471"/>
      <c r="Q395" s="471"/>
      <c r="R395" s="479"/>
      <c r="S395" s="522"/>
      <c r="T395" s="515"/>
      <c r="U395" s="516"/>
      <c r="V395" s="516"/>
      <c r="W395" s="482"/>
      <c r="X395" s="518"/>
      <c r="Y395" s="520"/>
      <c r="Z395" s="510"/>
      <c r="AA395" s="482"/>
      <c r="AB395" s="482"/>
      <c r="AC395" s="512"/>
      <c r="AD395" s="482"/>
      <c r="AE395" s="502"/>
      <c r="AF395" s="502"/>
      <c r="AG395" s="504"/>
      <c r="AH395" s="506"/>
      <c r="AI395" s="508"/>
    </row>
    <row r="397" spans="1:35">
      <c r="AF397" s="7"/>
    </row>
    <row r="398" spans="1:35" ht="46.75">
      <c r="A398" s="458" t="s">
        <v>773</v>
      </c>
      <c r="B398" s="1" t="s">
        <v>3</v>
      </c>
      <c r="C398" s="1">
        <f>COUNTIF(E4:E395,B398)</f>
        <v>90</v>
      </c>
      <c r="AF398" s="7"/>
      <c r="AG398" s="7"/>
      <c r="AH398" s="7"/>
    </row>
    <row r="399" spans="1:35" ht="15" customHeight="1">
      <c r="B399" s="1" t="s">
        <v>94</v>
      </c>
      <c r="C399" s="1">
        <f>COUNTIF(E4:E395,B399)</f>
        <v>3</v>
      </c>
    </row>
    <row r="400" spans="1:35" ht="15" customHeight="1">
      <c r="A400" s="500" t="s">
        <v>1</v>
      </c>
      <c r="B400" s="500"/>
      <c r="C400" s="6"/>
      <c r="D400" s="464"/>
      <c r="AE400" s="7"/>
    </row>
    <row r="401" spans="1:4" ht="15" customHeight="1">
      <c r="A401" s="500" t="s">
        <v>0</v>
      </c>
      <c r="B401" s="500"/>
      <c r="C401" s="6"/>
      <c r="D401" s="464"/>
    </row>
    <row r="402" spans="1:4">
      <c r="A402" s="6"/>
      <c r="B402" s="6"/>
      <c r="C402" s="6"/>
      <c r="D402" s="464"/>
    </row>
    <row r="403" spans="1:4">
      <c r="A403" s="5"/>
      <c r="B403" s="5"/>
      <c r="C403" s="5"/>
      <c r="D403" s="4"/>
    </row>
    <row r="404" spans="1:4" ht="15" customHeight="1"/>
    <row r="405" spans="1:4" ht="15" customHeight="1"/>
    <row r="406" spans="1:4" ht="15" customHeight="1"/>
    <row r="407" spans="1:4" ht="15" customHeight="1"/>
    <row r="408" spans="1:4" ht="15" customHeight="1"/>
    <row r="409" spans="1:4" ht="15" customHeight="1"/>
    <row r="410" spans="1:4" ht="15" customHeight="1"/>
    <row r="411" spans="1:4" ht="15" customHeight="1"/>
    <row r="414" spans="1:4" ht="15" customHeight="1"/>
    <row r="415" spans="1:4" ht="15" customHeight="1"/>
    <row r="416" spans="1:4" ht="15" customHeight="1"/>
    <row r="417" ht="15" customHeight="1"/>
    <row r="419" ht="15" customHeight="1"/>
    <row r="420" ht="15" customHeight="1"/>
  </sheetData>
  <autoFilter ref="A3:AH395"/>
  <mergeCells count="2370">
    <mergeCell ref="T2:Y2"/>
    <mergeCell ref="Z2:AE2"/>
    <mergeCell ref="A4:A13"/>
    <mergeCell ref="B4:B13"/>
    <mergeCell ref="C4:C13"/>
    <mergeCell ref="D4:D13"/>
    <mergeCell ref="E4:E13"/>
    <mergeCell ref="F4:F13"/>
    <mergeCell ref="H14:H17"/>
    <mergeCell ref="I14:I17"/>
    <mergeCell ref="AH4:AH13"/>
    <mergeCell ref="AI4:AI13"/>
    <mergeCell ref="T6:T7"/>
    <mergeCell ref="U6:U7"/>
    <mergeCell ref="V6:V7"/>
    <mergeCell ref="A14:A17"/>
    <mergeCell ref="B14:B17"/>
    <mergeCell ref="C14:C17"/>
    <mergeCell ref="S4:S13"/>
    <mergeCell ref="T4:T5"/>
    <mergeCell ref="U4:U5"/>
    <mergeCell ref="V4:V5"/>
    <mergeCell ref="AF4:AF13"/>
    <mergeCell ref="AG4:AG13"/>
    <mergeCell ref="M4:M13"/>
    <mergeCell ref="N4:N13"/>
    <mergeCell ref="O4:O13"/>
    <mergeCell ref="P4:P13"/>
    <mergeCell ref="Q4:Q13"/>
    <mergeCell ref="R4:R13"/>
    <mergeCell ref="G4:G13"/>
    <mergeCell ref="H4:H13"/>
    <mergeCell ref="I4:I13"/>
    <mergeCell ref="J4:J13"/>
    <mergeCell ref="K4:K13"/>
    <mergeCell ref="L4:L13"/>
    <mergeCell ref="AI14:AI17"/>
    <mergeCell ref="Q16:Q17"/>
    <mergeCell ref="A18:A20"/>
    <mergeCell ref="B18:B20"/>
    <mergeCell ref="C18:C20"/>
    <mergeCell ref="D18:D20"/>
    <mergeCell ref="E18:E20"/>
    <mergeCell ref="F18:F20"/>
    <mergeCell ref="V14:V15"/>
    <mergeCell ref="X14:X15"/>
    <mergeCell ref="Y14:Y15"/>
    <mergeCell ref="AF14:AF17"/>
    <mergeCell ref="AG14:AG17"/>
    <mergeCell ref="AH14:AH17"/>
    <mergeCell ref="P14:P17"/>
    <mergeCell ref="Q14:Q15"/>
    <mergeCell ref="R14:R17"/>
    <mergeCell ref="S14:S17"/>
    <mergeCell ref="T14:T15"/>
    <mergeCell ref="U14:U15"/>
    <mergeCell ref="J14:J17"/>
    <mergeCell ref="K14:K17"/>
    <mergeCell ref="L14:L17"/>
    <mergeCell ref="M14:M17"/>
    <mergeCell ref="N14:N17"/>
    <mergeCell ref="O14:O17"/>
    <mergeCell ref="D14:D17"/>
    <mergeCell ref="E14:E17"/>
    <mergeCell ref="F14:F17"/>
    <mergeCell ref="G14:G17"/>
    <mergeCell ref="S18:S20"/>
    <mergeCell ref="AF18:AF20"/>
    <mergeCell ref="AG18:AG20"/>
    <mergeCell ref="AH18:AH20"/>
    <mergeCell ref="AI18:AI20"/>
    <mergeCell ref="A21:A23"/>
    <mergeCell ref="B21:B23"/>
    <mergeCell ref="C21:C23"/>
    <mergeCell ref="M18:M20"/>
    <mergeCell ref="N18:N20"/>
    <mergeCell ref="O18:O20"/>
    <mergeCell ref="P18:P20"/>
    <mergeCell ref="Q18:Q20"/>
    <mergeCell ref="R18:R20"/>
    <mergeCell ref="G18:G20"/>
    <mergeCell ref="H18:H20"/>
    <mergeCell ref="I18:I20"/>
    <mergeCell ref="J18:J20"/>
    <mergeCell ref="K18:K20"/>
    <mergeCell ref="L18:L20"/>
    <mergeCell ref="AH21:AH23"/>
    <mergeCell ref="AI21:AI23"/>
    <mergeCell ref="P21:P23"/>
    <mergeCell ref="Q21:Q23"/>
    <mergeCell ref="R21:R23"/>
    <mergeCell ref="S21:S23"/>
    <mergeCell ref="AF21:AF23"/>
    <mergeCell ref="AG21:AG23"/>
    <mergeCell ref="J21:J23"/>
    <mergeCell ref="K21:K23"/>
    <mergeCell ref="A24:A25"/>
    <mergeCell ref="B24:B25"/>
    <mergeCell ref="C24:C25"/>
    <mergeCell ref="D24:D25"/>
    <mergeCell ref="E24:E25"/>
    <mergeCell ref="F24:F25"/>
    <mergeCell ref="L21:L23"/>
    <mergeCell ref="M21:M23"/>
    <mergeCell ref="N21:N23"/>
    <mergeCell ref="O21:O23"/>
    <mergeCell ref="D21:D23"/>
    <mergeCell ref="E21:E23"/>
    <mergeCell ref="F21:F23"/>
    <mergeCell ref="G21:G23"/>
    <mergeCell ref="H21:H23"/>
    <mergeCell ref="I21:I23"/>
    <mergeCell ref="A26:A27"/>
    <mergeCell ref="B26:B27"/>
    <mergeCell ref="C26:C27"/>
    <mergeCell ref="D26:D27"/>
    <mergeCell ref="E26:E27"/>
    <mergeCell ref="F26:F27"/>
    <mergeCell ref="Q26:Q27"/>
    <mergeCell ref="R26:R27"/>
    <mergeCell ref="S26:S27"/>
    <mergeCell ref="AF26:AF27"/>
    <mergeCell ref="AG26:AG27"/>
    <mergeCell ref="G26:G27"/>
    <mergeCell ref="H26:H27"/>
    <mergeCell ref="I26:I27"/>
    <mergeCell ref="J26:J27"/>
    <mergeCell ref="K26:K27"/>
    <mergeCell ref="O26:O27"/>
    <mergeCell ref="S28:S33"/>
    <mergeCell ref="AF28:AF33"/>
    <mergeCell ref="AG28:AG33"/>
    <mergeCell ref="AH24:AH25"/>
    <mergeCell ref="AI24:AI25"/>
    <mergeCell ref="AH26:AH27"/>
    <mergeCell ref="AI26:AI27"/>
    <mergeCell ref="Q24:Q25"/>
    <mergeCell ref="R24:R25"/>
    <mergeCell ref="S24:S25"/>
    <mergeCell ref="AF24:AF25"/>
    <mergeCell ref="AG24:AG25"/>
    <mergeCell ref="G24:G25"/>
    <mergeCell ref="H24:H25"/>
    <mergeCell ref="I24:I25"/>
    <mergeCell ref="J24:J25"/>
    <mergeCell ref="K24:K25"/>
    <mergeCell ref="O24:O25"/>
    <mergeCell ref="P24:P25"/>
    <mergeCell ref="P26:P27"/>
    <mergeCell ref="G34:G44"/>
    <mergeCell ref="H34:H44"/>
    <mergeCell ref="I34:I44"/>
    <mergeCell ref="AH28:AH33"/>
    <mergeCell ref="AI28:AI33"/>
    <mergeCell ref="AE34:AE36"/>
    <mergeCell ref="AF34:AF44"/>
    <mergeCell ref="AG34:AG44"/>
    <mergeCell ref="AH34:AH44"/>
    <mergeCell ref="AI34:AI44"/>
    <mergeCell ref="T39:T40"/>
    <mergeCell ref="U39:U40"/>
    <mergeCell ref="V39:V40"/>
    <mergeCell ref="T42:T43"/>
    <mergeCell ref="U42:U43"/>
    <mergeCell ref="S34:S44"/>
    <mergeCell ref="AC34:AC36"/>
    <mergeCell ref="AD34:AD36"/>
    <mergeCell ref="V42:V43"/>
    <mergeCell ref="A34:A44"/>
    <mergeCell ref="B34:B44"/>
    <mergeCell ref="C34:C44"/>
    <mergeCell ref="M28:M33"/>
    <mergeCell ref="N28:N33"/>
    <mergeCell ref="O28:O33"/>
    <mergeCell ref="P28:P33"/>
    <mergeCell ref="Q28:Q33"/>
    <mergeCell ref="R28:R33"/>
    <mergeCell ref="G28:G33"/>
    <mergeCell ref="H28:H33"/>
    <mergeCell ref="I28:I33"/>
    <mergeCell ref="J28:J33"/>
    <mergeCell ref="K28:K33"/>
    <mergeCell ref="L28:L33"/>
    <mergeCell ref="A28:A33"/>
    <mergeCell ref="B28:B33"/>
    <mergeCell ref="C28:C33"/>
    <mergeCell ref="D28:D33"/>
    <mergeCell ref="E28:E33"/>
    <mergeCell ref="F28:F33"/>
    <mergeCell ref="P34:P44"/>
    <mergeCell ref="Q34:Q44"/>
    <mergeCell ref="R34:R44"/>
    <mergeCell ref="J34:J44"/>
    <mergeCell ref="K34:K44"/>
    <mergeCell ref="L34:L44"/>
    <mergeCell ref="M34:M44"/>
    <mergeCell ref="N34:N44"/>
    <mergeCell ref="O34:O44"/>
    <mergeCell ref="D34:D44"/>
    <mergeCell ref="E34:E44"/>
    <mergeCell ref="F34:F44"/>
    <mergeCell ref="B45:B48"/>
    <mergeCell ref="C45:C48"/>
    <mergeCell ref="D45:D48"/>
    <mergeCell ref="E45:E48"/>
    <mergeCell ref="F45:F48"/>
    <mergeCell ref="G45:G48"/>
    <mergeCell ref="H45:H48"/>
    <mergeCell ref="I45:I48"/>
    <mergeCell ref="J45:J48"/>
    <mergeCell ref="K45:K48"/>
    <mergeCell ref="L45:L48"/>
    <mergeCell ref="M45:M48"/>
    <mergeCell ref="A339:A340"/>
    <mergeCell ref="B339:B340"/>
    <mergeCell ref="C339:C340"/>
    <mergeCell ref="D339:D340"/>
    <mergeCell ref="E339:E340"/>
    <mergeCell ref="F339:F340"/>
    <mergeCell ref="G339:G340"/>
    <mergeCell ref="K49:K51"/>
    <mergeCell ref="A73:A80"/>
    <mergeCell ref="B73:B80"/>
    <mergeCell ref="C73:C80"/>
    <mergeCell ref="D73:D80"/>
    <mergeCell ref="D81:D84"/>
    <mergeCell ref="E73:E80"/>
    <mergeCell ref="F73:F80"/>
    <mergeCell ref="G73:G80"/>
    <mergeCell ref="H73:H80"/>
    <mergeCell ref="I73:I80"/>
    <mergeCell ref="J73:J80"/>
    <mergeCell ref="AG45:AG48"/>
    <mergeCell ref="AH45:AH48"/>
    <mergeCell ref="AI45:AI48"/>
    <mergeCell ref="A49:A51"/>
    <mergeCell ref="B49:B51"/>
    <mergeCell ref="C49:C51"/>
    <mergeCell ref="D49:D51"/>
    <mergeCell ref="E49:E51"/>
    <mergeCell ref="Z45:Z46"/>
    <mergeCell ref="AA45:AA46"/>
    <mergeCell ref="AB45:AB46"/>
    <mergeCell ref="AD45:AD46"/>
    <mergeCell ref="AE45:AE46"/>
    <mergeCell ref="AF45:AF48"/>
    <mergeCell ref="N45:N48"/>
    <mergeCell ref="O45:O48"/>
    <mergeCell ref="P45:P48"/>
    <mergeCell ref="Q45:Q48"/>
    <mergeCell ref="R45:R48"/>
    <mergeCell ref="S45:S48"/>
    <mergeCell ref="AH49:AH51"/>
    <mergeCell ref="AI49:AI51"/>
    <mergeCell ref="A45:A48"/>
    <mergeCell ref="AI56:AI58"/>
    <mergeCell ref="A52:A55"/>
    <mergeCell ref="B52:B55"/>
    <mergeCell ref="C52:C55"/>
    <mergeCell ref="D52:D55"/>
    <mergeCell ref="E52:E55"/>
    <mergeCell ref="F52:F55"/>
    <mergeCell ref="AA49:AA50"/>
    <mergeCell ref="AB49:AB50"/>
    <mergeCell ref="AD49:AD50"/>
    <mergeCell ref="AE49:AE50"/>
    <mergeCell ref="AF49:AF51"/>
    <mergeCell ref="AG49:AG51"/>
    <mergeCell ref="R49:R51"/>
    <mergeCell ref="S49:S51"/>
    <mergeCell ref="T49:T50"/>
    <mergeCell ref="U49:U50"/>
    <mergeCell ref="V49:V50"/>
    <mergeCell ref="Z49:Z50"/>
    <mergeCell ref="L49:L51"/>
    <mergeCell ref="M49:M51"/>
    <mergeCell ref="N49:N51"/>
    <mergeCell ref="O49:O51"/>
    <mergeCell ref="P49:P51"/>
    <mergeCell ref="Q49:Q51"/>
    <mergeCell ref="F49:F51"/>
    <mergeCell ref="G49:G51"/>
    <mergeCell ref="H49:H51"/>
    <mergeCell ref="I49:I51"/>
    <mergeCell ref="J49:J51"/>
    <mergeCell ref="U56:U57"/>
    <mergeCell ref="V56:V57"/>
    <mergeCell ref="S59:S60"/>
    <mergeCell ref="AF59:AF60"/>
    <mergeCell ref="AG59:AG60"/>
    <mergeCell ref="AH52:AH55"/>
    <mergeCell ref="AI52:AI55"/>
    <mergeCell ref="A56:A58"/>
    <mergeCell ref="B56:B58"/>
    <mergeCell ref="C56:C58"/>
    <mergeCell ref="D56:D58"/>
    <mergeCell ref="E56:E58"/>
    <mergeCell ref="F56:F58"/>
    <mergeCell ref="S52:S55"/>
    <mergeCell ref="T52:T53"/>
    <mergeCell ref="U52:U53"/>
    <mergeCell ref="V52:V53"/>
    <mergeCell ref="AF52:AF55"/>
    <mergeCell ref="AG52:AG55"/>
    <mergeCell ref="M52:M55"/>
    <mergeCell ref="N52:N55"/>
    <mergeCell ref="O52:O55"/>
    <mergeCell ref="P52:P55"/>
    <mergeCell ref="Q52:Q55"/>
    <mergeCell ref="R52:R55"/>
    <mergeCell ref="G52:G55"/>
    <mergeCell ref="H52:H55"/>
    <mergeCell ref="I52:I55"/>
    <mergeCell ref="J52:J55"/>
    <mergeCell ref="K52:K55"/>
    <mergeCell ref="L52:L55"/>
    <mergeCell ref="AH56:AH58"/>
    <mergeCell ref="S56:S58"/>
    <mergeCell ref="T56:T57"/>
    <mergeCell ref="AF56:AF58"/>
    <mergeCell ref="AG56:AG58"/>
    <mergeCell ref="M56:M58"/>
    <mergeCell ref="N56:N58"/>
    <mergeCell ref="O56:O58"/>
    <mergeCell ref="P56:P58"/>
    <mergeCell ref="Q56:Q58"/>
    <mergeCell ref="R56:R58"/>
    <mergeCell ref="G56:G58"/>
    <mergeCell ref="H56:H58"/>
    <mergeCell ref="I56:I58"/>
    <mergeCell ref="J56:J58"/>
    <mergeCell ref="K56:K58"/>
    <mergeCell ref="L56:L58"/>
    <mergeCell ref="AH59:AH60"/>
    <mergeCell ref="AI59:AI60"/>
    <mergeCell ref="A61:A63"/>
    <mergeCell ref="B61:B63"/>
    <mergeCell ref="C61:C63"/>
    <mergeCell ref="M59:M60"/>
    <mergeCell ref="N59:N60"/>
    <mergeCell ref="O59:O60"/>
    <mergeCell ref="P59:P60"/>
    <mergeCell ref="Q59:Q60"/>
    <mergeCell ref="R59:R60"/>
    <mergeCell ref="G59:G60"/>
    <mergeCell ref="H59:H60"/>
    <mergeCell ref="I59:I60"/>
    <mergeCell ref="J59:J60"/>
    <mergeCell ref="K59:K60"/>
    <mergeCell ref="L59:L60"/>
    <mergeCell ref="V61:V62"/>
    <mergeCell ref="AF61:AF63"/>
    <mergeCell ref="AG61:AG63"/>
    <mergeCell ref="AH61:AH63"/>
    <mergeCell ref="AI61:AI63"/>
    <mergeCell ref="A59:A60"/>
    <mergeCell ref="B59:B60"/>
    <mergeCell ref="C59:C60"/>
    <mergeCell ref="D59:D60"/>
    <mergeCell ref="E59:E60"/>
    <mergeCell ref="F59:F60"/>
    <mergeCell ref="C64:C68"/>
    <mergeCell ref="P61:P63"/>
    <mergeCell ref="Q61:Q63"/>
    <mergeCell ref="R61:R63"/>
    <mergeCell ref="S61:S63"/>
    <mergeCell ref="T61:T62"/>
    <mergeCell ref="U61:U62"/>
    <mergeCell ref="J61:J63"/>
    <mergeCell ref="K61:K63"/>
    <mergeCell ref="L61:L63"/>
    <mergeCell ref="M61:M63"/>
    <mergeCell ref="N61:N63"/>
    <mergeCell ref="O61:O63"/>
    <mergeCell ref="D61:D63"/>
    <mergeCell ref="E61:E63"/>
    <mergeCell ref="F61:F63"/>
    <mergeCell ref="G61:G63"/>
    <mergeCell ref="H61:H63"/>
    <mergeCell ref="I61:I63"/>
    <mergeCell ref="V64:V65"/>
    <mergeCell ref="AF64:AF68"/>
    <mergeCell ref="AG64:AG68"/>
    <mergeCell ref="AH64:AH68"/>
    <mergeCell ref="AI64:AI68"/>
    <mergeCell ref="A69:A72"/>
    <mergeCell ref="B69:B72"/>
    <mergeCell ref="C69:C72"/>
    <mergeCell ref="P64:P68"/>
    <mergeCell ref="Q64:Q68"/>
    <mergeCell ref="R64:R68"/>
    <mergeCell ref="S64:S68"/>
    <mergeCell ref="T64:T65"/>
    <mergeCell ref="U64:U65"/>
    <mergeCell ref="J64:J68"/>
    <mergeCell ref="K64:K68"/>
    <mergeCell ref="L64:L68"/>
    <mergeCell ref="M64:M68"/>
    <mergeCell ref="N64:N68"/>
    <mergeCell ref="O64:O68"/>
    <mergeCell ref="D64:D68"/>
    <mergeCell ref="E64:E68"/>
    <mergeCell ref="F64:F68"/>
    <mergeCell ref="G64:G68"/>
    <mergeCell ref="H64:H68"/>
    <mergeCell ref="I64:I68"/>
    <mergeCell ref="A64:A68"/>
    <mergeCell ref="B64:B68"/>
    <mergeCell ref="V69:V70"/>
    <mergeCell ref="AF69:AF72"/>
    <mergeCell ref="AG69:AG72"/>
    <mergeCell ref="AH69:AH72"/>
    <mergeCell ref="AI69:AI72"/>
    <mergeCell ref="M71:M72"/>
    <mergeCell ref="N71:N72"/>
    <mergeCell ref="Q71:Q72"/>
    <mergeCell ref="P69:P72"/>
    <mergeCell ref="Q69:Q70"/>
    <mergeCell ref="R69:R72"/>
    <mergeCell ref="S69:S72"/>
    <mergeCell ref="T69:T70"/>
    <mergeCell ref="U69:U70"/>
    <mergeCell ref="J69:J72"/>
    <mergeCell ref="K69:K72"/>
    <mergeCell ref="L69:L72"/>
    <mergeCell ref="M69:M70"/>
    <mergeCell ref="N69:N70"/>
    <mergeCell ref="O69:O72"/>
    <mergeCell ref="D69:D72"/>
    <mergeCell ref="E69:E72"/>
    <mergeCell ref="F69:F72"/>
    <mergeCell ref="G69:G72"/>
    <mergeCell ref="H69:H72"/>
    <mergeCell ref="I69:I72"/>
    <mergeCell ref="AI73:AI80"/>
    <mergeCell ref="T75:T76"/>
    <mergeCell ref="U75:U76"/>
    <mergeCell ref="V75:V77"/>
    <mergeCell ref="T79:T80"/>
    <mergeCell ref="U79:U80"/>
    <mergeCell ref="V79:V80"/>
    <mergeCell ref="Q73:Q80"/>
    <mergeCell ref="R73:R80"/>
    <mergeCell ref="S73:S80"/>
    <mergeCell ref="AF73:AF80"/>
    <mergeCell ref="AG73:AG80"/>
    <mergeCell ref="AH73:AH80"/>
    <mergeCell ref="K73:K80"/>
    <mergeCell ref="L73:L80"/>
    <mergeCell ref="M73:M80"/>
    <mergeCell ref="N73:N80"/>
    <mergeCell ref="O73:O80"/>
    <mergeCell ref="P73:P80"/>
    <mergeCell ref="AI81:AI84"/>
    <mergeCell ref="A85:A88"/>
    <mergeCell ref="B85:B88"/>
    <mergeCell ref="C85:C88"/>
    <mergeCell ref="D85:D88"/>
    <mergeCell ref="E85:E88"/>
    <mergeCell ref="F85:F88"/>
    <mergeCell ref="G85:G88"/>
    <mergeCell ref="Q81:Q84"/>
    <mergeCell ref="R81:R84"/>
    <mergeCell ref="S81:S84"/>
    <mergeCell ref="AF81:AF84"/>
    <mergeCell ref="AG81:AG84"/>
    <mergeCell ref="AH81:AH84"/>
    <mergeCell ref="K81:K84"/>
    <mergeCell ref="L81:L84"/>
    <mergeCell ref="M81:M84"/>
    <mergeCell ref="N81:N84"/>
    <mergeCell ref="O81:O84"/>
    <mergeCell ref="P81:P84"/>
    <mergeCell ref="E81:E84"/>
    <mergeCell ref="F81:F84"/>
    <mergeCell ref="G81:G84"/>
    <mergeCell ref="H81:H84"/>
    <mergeCell ref="I81:I84"/>
    <mergeCell ref="J81:J84"/>
    <mergeCell ref="A81:A84"/>
    <mergeCell ref="B81:B84"/>
    <mergeCell ref="C81:C84"/>
    <mergeCell ref="AI85:AI88"/>
    <mergeCell ref="A89:A92"/>
    <mergeCell ref="B89:B92"/>
    <mergeCell ref="C89:C92"/>
    <mergeCell ref="D89:D92"/>
    <mergeCell ref="E89:E92"/>
    <mergeCell ref="F89:F92"/>
    <mergeCell ref="G89:G92"/>
    <mergeCell ref="T85:T86"/>
    <mergeCell ref="U85:U86"/>
    <mergeCell ref="V85:V86"/>
    <mergeCell ref="AF85:AF88"/>
    <mergeCell ref="AG85:AG88"/>
    <mergeCell ref="AH85:AH88"/>
    <mergeCell ref="N85:N88"/>
    <mergeCell ref="O85:O88"/>
    <mergeCell ref="P85:P88"/>
    <mergeCell ref="Q85:Q88"/>
    <mergeCell ref="R85:R88"/>
    <mergeCell ref="S85:S88"/>
    <mergeCell ref="H85:H88"/>
    <mergeCell ref="I85:I88"/>
    <mergeCell ref="J85:J88"/>
    <mergeCell ref="K85:K88"/>
    <mergeCell ref="L85:L88"/>
    <mergeCell ref="M85:M88"/>
    <mergeCell ref="AF89:AF92"/>
    <mergeCell ref="AG89:AG92"/>
    <mergeCell ref="AH89:AH92"/>
    <mergeCell ref="AI89:AI92"/>
    <mergeCell ref="B93:B96"/>
    <mergeCell ref="C93:C96"/>
    <mergeCell ref="D93:D96"/>
    <mergeCell ref="N89:N92"/>
    <mergeCell ref="O89:O92"/>
    <mergeCell ref="P89:P92"/>
    <mergeCell ref="Q89:Q92"/>
    <mergeCell ref="R89:R92"/>
    <mergeCell ref="S89:S92"/>
    <mergeCell ref="H89:H92"/>
    <mergeCell ref="I89:I92"/>
    <mergeCell ref="J89:J92"/>
    <mergeCell ref="K89:K92"/>
    <mergeCell ref="L89:L92"/>
    <mergeCell ref="M89:M92"/>
    <mergeCell ref="K97:K100"/>
    <mergeCell ref="L97:L98"/>
    <mergeCell ref="M97:M98"/>
    <mergeCell ref="AI93:AI96"/>
    <mergeCell ref="A97:A100"/>
    <mergeCell ref="B97:B100"/>
    <mergeCell ref="C97:C100"/>
    <mergeCell ref="D97:D100"/>
    <mergeCell ref="E97:E100"/>
    <mergeCell ref="F97:F100"/>
    <mergeCell ref="G97:G100"/>
    <mergeCell ref="Q93:Q96"/>
    <mergeCell ref="R93:R96"/>
    <mergeCell ref="S93:S96"/>
    <mergeCell ref="AF93:AF96"/>
    <mergeCell ref="AG93:AG96"/>
    <mergeCell ref="AH93:AH96"/>
    <mergeCell ref="K93:K96"/>
    <mergeCell ref="L93:L96"/>
    <mergeCell ref="M93:M96"/>
    <mergeCell ref="N93:N96"/>
    <mergeCell ref="O93:O96"/>
    <mergeCell ref="P93:P96"/>
    <mergeCell ref="E93:E96"/>
    <mergeCell ref="F93:F96"/>
    <mergeCell ref="G93:G96"/>
    <mergeCell ref="H93:H96"/>
    <mergeCell ref="I93:I96"/>
    <mergeCell ref="J93:J96"/>
    <mergeCell ref="A93:A96"/>
    <mergeCell ref="B101:B105"/>
    <mergeCell ref="C101:C105"/>
    <mergeCell ref="D101:D105"/>
    <mergeCell ref="AG97:AG100"/>
    <mergeCell ref="AH97:AH100"/>
    <mergeCell ref="AI97:AI100"/>
    <mergeCell ref="L99:L100"/>
    <mergeCell ref="M99:M100"/>
    <mergeCell ref="N99:N100"/>
    <mergeCell ref="Q99:Q100"/>
    <mergeCell ref="S99:S100"/>
    <mergeCell ref="T99:T100"/>
    <mergeCell ref="U99:U100"/>
    <mergeCell ref="T97:T98"/>
    <mergeCell ref="U97:U98"/>
    <mergeCell ref="V97:V98"/>
    <mergeCell ref="X97:X98"/>
    <mergeCell ref="Y97:Y98"/>
    <mergeCell ref="AF97:AF100"/>
    <mergeCell ref="V99:V100"/>
    <mergeCell ref="X99:X100"/>
    <mergeCell ref="Y99:Y100"/>
    <mergeCell ref="N97:N98"/>
    <mergeCell ref="O97:O100"/>
    <mergeCell ref="P97:P100"/>
    <mergeCell ref="Q97:Q98"/>
    <mergeCell ref="R97:R100"/>
    <mergeCell ref="S97:S98"/>
    <mergeCell ref="H97:H100"/>
    <mergeCell ref="I97:I100"/>
    <mergeCell ref="J97:J100"/>
    <mergeCell ref="H106:H108"/>
    <mergeCell ref="AG109:AG112"/>
    <mergeCell ref="AH109:AH112"/>
    <mergeCell ref="I106:I108"/>
    <mergeCell ref="J106:J108"/>
    <mergeCell ref="AI101:AI105"/>
    <mergeCell ref="Q104:Q105"/>
    <mergeCell ref="R104:R105"/>
    <mergeCell ref="S104:S105"/>
    <mergeCell ref="A106:A108"/>
    <mergeCell ref="B106:B108"/>
    <mergeCell ref="C106:C108"/>
    <mergeCell ref="D106:D108"/>
    <mergeCell ref="Q101:Q103"/>
    <mergeCell ref="R101:R103"/>
    <mergeCell ref="S101:S103"/>
    <mergeCell ref="AF101:AF105"/>
    <mergeCell ref="AG101:AG105"/>
    <mergeCell ref="AH101:AH105"/>
    <mergeCell ref="K101:K105"/>
    <mergeCell ref="L101:L105"/>
    <mergeCell ref="M101:M105"/>
    <mergeCell ref="N101:N105"/>
    <mergeCell ref="O101:O105"/>
    <mergeCell ref="P101:P105"/>
    <mergeCell ref="E101:E105"/>
    <mergeCell ref="F101:F105"/>
    <mergeCell ref="G101:G105"/>
    <mergeCell ref="H101:H105"/>
    <mergeCell ref="I101:I105"/>
    <mergeCell ref="J101:J105"/>
    <mergeCell ref="A101:A105"/>
    <mergeCell ref="R109:R112"/>
    <mergeCell ref="S109:S112"/>
    <mergeCell ref="T109:T110"/>
    <mergeCell ref="H109:H112"/>
    <mergeCell ref="I109:I112"/>
    <mergeCell ref="J109:J112"/>
    <mergeCell ref="K109:K112"/>
    <mergeCell ref="L109:L112"/>
    <mergeCell ref="M109:M112"/>
    <mergeCell ref="AI106:AI108"/>
    <mergeCell ref="A109:A112"/>
    <mergeCell ref="B109:B112"/>
    <mergeCell ref="C109:C112"/>
    <mergeCell ref="D109:D112"/>
    <mergeCell ref="E109:E112"/>
    <mergeCell ref="F109:F112"/>
    <mergeCell ref="G109:G112"/>
    <mergeCell ref="Q106:Q108"/>
    <mergeCell ref="R106:R108"/>
    <mergeCell ref="S106:S108"/>
    <mergeCell ref="AF106:AF108"/>
    <mergeCell ref="AG106:AG108"/>
    <mergeCell ref="AH106:AH108"/>
    <mergeCell ref="K106:K108"/>
    <mergeCell ref="L106:L108"/>
    <mergeCell ref="M106:M107"/>
    <mergeCell ref="N106:N107"/>
    <mergeCell ref="O106:O108"/>
    <mergeCell ref="P106:P108"/>
    <mergeCell ref="E106:E108"/>
    <mergeCell ref="F106:F108"/>
    <mergeCell ref="G106:G108"/>
    <mergeCell ref="K113:K116"/>
    <mergeCell ref="L113:L116"/>
    <mergeCell ref="M113:M116"/>
    <mergeCell ref="N113:N116"/>
    <mergeCell ref="O113:O116"/>
    <mergeCell ref="P113:P116"/>
    <mergeCell ref="E113:E116"/>
    <mergeCell ref="F113:F116"/>
    <mergeCell ref="G113:G116"/>
    <mergeCell ref="H113:H116"/>
    <mergeCell ref="I113:I116"/>
    <mergeCell ref="J113:J116"/>
    <mergeCell ref="A113:A116"/>
    <mergeCell ref="B113:B116"/>
    <mergeCell ref="C113:C116"/>
    <mergeCell ref="D113:D116"/>
    <mergeCell ref="AI109:AI112"/>
    <mergeCell ref="T111:T112"/>
    <mergeCell ref="U111:U112"/>
    <mergeCell ref="V111:V112"/>
    <mergeCell ref="W111:W112"/>
    <mergeCell ref="X111:X112"/>
    <mergeCell ref="Y111:Y112"/>
    <mergeCell ref="U109:U110"/>
    <mergeCell ref="V109:V110"/>
    <mergeCell ref="W109:W110"/>
    <mergeCell ref="X109:X110"/>
    <mergeCell ref="Y109:Y110"/>
    <mergeCell ref="AF109:AF112"/>
    <mergeCell ref="O109:O112"/>
    <mergeCell ref="P109:P112"/>
    <mergeCell ref="Q109:Q112"/>
    <mergeCell ref="AI117:AI121"/>
    <mergeCell ref="AH113:AH116"/>
    <mergeCell ref="AI113:AI116"/>
    <mergeCell ref="A117:A132"/>
    <mergeCell ref="AA113:AA114"/>
    <mergeCell ref="AB113:AB114"/>
    <mergeCell ref="AD113:AD114"/>
    <mergeCell ref="AE113:AE114"/>
    <mergeCell ref="AF113:AF116"/>
    <mergeCell ref="AG113:AG116"/>
    <mergeCell ref="Q113:Q116"/>
    <mergeCell ref="R113:R116"/>
    <mergeCell ref="S113:S116"/>
    <mergeCell ref="X113:X114"/>
    <mergeCell ref="O117:O121"/>
    <mergeCell ref="P117:P121"/>
    <mergeCell ref="Q117:Q121"/>
    <mergeCell ref="R117:R121"/>
    <mergeCell ref="S117:S121"/>
    <mergeCell ref="AF117:AF121"/>
    <mergeCell ref="I117:I121"/>
    <mergeCell ref="J117:J121"/>
    <mergeCell ref="K117:K121"/>
    <mergeCell ref="L117:L121"/>
    <mergeCell ref="M117:M121"/>
    <mergeCell ref="N117:N121"/>
    <mergeCell ref="AF122:AF123"/>
    <mergeCell ref="B117:B121"/>
    <mergeCell ref="C117:C121"/>
    <mergeCell ref="D117:D121"/>
    <mergeCell ref="Y113:Y114"/>
    <mergeCell ref="Z113:Z114"/>
    <mergeCell ref="E117:E121"/>
    <mergeCell ref="F117:F121"/>
    <mergeCell ref="G117:G121"/>
    <mergeCell ref="H117:H121"/>
    <mergeCell ref="AG122:AG123"/>
    <mergeCell ref="AH122:AH123"/>
    <mergeCell ref="AI122:AI123"/>
    <mergeCell ref="B124:B132"/>
    <mergeCell ref="C124:C132"/>
    <mergeCell ref="D124:D132"/>
    <mergeCell ref="E124:E132"/>
    <mergeCell ref="F124:F132"/>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AG117:AG121"/>
    <mergeCell ref="AH117:AH121"/>
    <mergeCell ref="A133:A137"/>
    <mergeCell ref="B133:B137"/>
    <mergeCell ref="C133:C137"/>
    <mergeCell ref="D133:D137"/>
    <mergeCell ref="S124:S132"/>
    <mergeCell ref="AF124:AF132"/>
    <mergeCell ref="AG124:AG132"/>
    <mergeCell ref="AH124:AH132"/>
    <mergeCell ref="AI124:AI132"/>
    <mergeCell ref="T125:T126"/>
    <mergeCell ref="U125:U126"/>
    <mergeCell ref="V125:V126"/>
    <mergeCell ref="M124:M132"/>
    <mergeCell ref="N124:N132"/>
    <mergeCell ref="O124:O132"/>
    <mergeCell ref="P124:P132"/>
    <mergeCell ref="Q124:Q132"/>
    <mergeCell ref="R124:R132"/>
    <mergeCell ref="G124:G132"/>
    <mergeCell ref="H124:H132"/>
    <mergeCell ref="I124:I132"/>
    <mergeCell ref="J124:J132"/>
    <mergeCell ref="K124:K132"/>
    <mergeCell ref="L124:L132"/>
    <mergeCell ref="AI133:AI137"/>
    <mergeCell ref="Q133:Q137"/>
    <mergeCell ref="R133:R137"/>
    <mergeCell ref="S133:S137"/>
    <mergeCell ref="AF133:AF137"/>
    <mergeCell ref="AG133:AG137"/>
    <mergeCell ref="AH133:AH137"/>
    <mergeCell ref="K133:K137"/>
    <mergeCell ref="L133:L137"/>
    <mergeCell ref="M133:M137"/>
    <mergeCell ref="N133:N137"/>
    <mergeCell ref="O133:O137"/>
    <mergeCell ref="P133:P137"/>
    <mergeCell ref="E133:E137"/>
    <mergeCell ref="F133:F137"/>
    <mergeCell ref="G133:G137"/>
    <mergeCell ref="H133:H137"/>
    <mergeCell ref="I133:I137"/>
    <mergeCell ref="J133:J137"/>
    <mergeCell ref="AH138:AH139"/>
    <mergeCell ref="AI138:AI139"/>
    <mergeCell ref="A138:A139"/>
    <mergeCell ref="O138:O139"/>
    <mergeCell ref="P138:P139"/>
    <mergeCell ref="Q138:Q139"/>
    <mergeCell ref="R138:R139"/>
    <mergeCell ref="S138:S139"/>
    <mergeCell ref="AF138:AF139"/>
    <mergeCell ref="I138:I139"/>
    <mergeCell ref="J138:J139"/>
    <mergeCell ref="K138:K139"/>
    <mergeCell ref="L138:L139"/>
    <mergeCell ref="M138:M139"/>
    <mergeCell ref="N138:N139"/>
    <mergeCell ref="B138:B139"/>
    <mergeCell ref="C138:C139"/>
    <mergeCell ref="D138:D139"/>
    <mergeCell ref="E138:E139"/>
    <mergeCell ref="F138:F139"/>
    <mergeCell ref="G138:G139"/>
    <mergeCell ref="H138:H139"/>
    <mergeCell ref="AG138:AG139"/>
    <mergeCell ref="AG140:AG141"/>
    <mergeCell ref="AH140:AH141"/>
    <mergeCell ref="AI140:AI141"/>
    <mergeCell ref="A140:A141"/>
    <mergeCell ref="O140:O141"/>
    <mergeCell ref="P140:P141"/>
    <mergeCell ref="Q140:Q141"/>
    <mergeCell ref="R140:R141"/>
    <mergeCell ref="S140:S141"/>
    <mergeCell ref="AF140:AF141"/>
    <mergeCell ref="I140:I141"/>
    <mergeCell ref="J140:J141"/>
    <mergeCell ref="K140:K141"/>
    <mergeCell ref="L140:L141"/>
    <mergeCell ref="M140:M141"/>
    <mergeCell ref="N140:N141"/>
    <mergeCell ref="B140:B141"/>
    <mergeCell ref="C140:C141"/>
    <mergeCell ref="D140:D141"/>
    <mergeCell ref="E140:E141"/>
    <mergeCell ref="F140:F141"/>
    <mergeCell ref="G140:G141"/>
    <mergeCell ref="H140:H141"/>
    <mergeCell ref="A144:A146"/>
    <mergeCell ref="B144:B146"/>
    <mergeCell ref="C144:C146"/>
    <mergeCell ref="D144:D146"/>
    <mergeCell ref="R142:R143"/>
    <mergeCell ref="S142:S143"/>
    <mergeCell ref="AF142:AF143"/>
    <mergeCell ref="AG142:AG143"/>
    <mergeCell ref="AH142:AH143"/>
    <mergeCell ref="AI142:AI143"/>
    <mergeCell ref="L142:L143"/>
    <mergeCell ref="M142:M143"/>
    <mergeCell ref="N142:N143"/>
    <mergeCell ref="O142:O143"/>
    <mergeCell ref="P142:P143"/>
    <mergeCell ref="Q142:Q143"/>
    <mergeCell ref="F142:F143"/>
    <mergeCell ref="G142:G143"/>
    <mergeCell ref="H142:H143"/>
    <mergeCell ref="I142:I143"/>
    <mergeCell ref="J142:J143"/>
    <mergeCell ref="K142:K143"/>
    <mergeCell ref="AI144:AI146"/>
    <mergeCell ref="A142:A143"/>
    <mergeCell ref="B142:B143"/>
    <mergeCell ref="C142:C143"/>
    <mergeCell ref="D142:D143"/>
    <mergeCell ref="E142:E143"/>
    <mergeCell ref="F147:F151"/>
    <mergeCell ref="G147:G151"/>
    <mergeCell ref="Q144:Q146"/>
    <mergeCell ref="R144:R146"/>
    <mergeCell ref="S144:S146"/>
    <mergeCell ref="AF144:AF146"/>
    <mergeCell ref="AG144:AG146"/>
    <mergeCell ref="AH144:AH146"/>
    <mergeCell ref="K144:K146"/>
    <mergeCell ref="L144:L146"/>
    <mergeCell ref="M144:M146"/>
    <mergeCell ref="N144:N146"/>
    <mergeCell ref="O144:O146"/>
    <mergeCell ref="P144:P146"/>
    <mergeCell ref="E144:E146"/>
    <mergeCell ref="F144:F146"/>
    <mergeCell ref="G144:G146"/>
    <mergeCell ref="H144:H146"/>
    <mergeCell ref="I144:I146"/>
    <mergeCell ref="J144:J146"/>
    <mergeCell ref="A152:A153"/>
    <mergeCell ref="B152:B153"/>
    <mergeCell ref="C152:C153"/>
    <mergeCell ref="D152:D153"/>
    <mergeCell ref="U147:U148"/>
    <mergeCell ref="V147:V148"/>
    <mergeCell ref="AF147:AF151"/>
    <mergeCell ref="AG147:AG151"/>
    <mergeCell ref="AH147:AH151"/>
    <mergeCell ref="AI147:AI151"/>
    <mergeCell ref="O147:O151"/>
    <mergeCell ref="P147:P151"/>
    <mergeCell ref="Q147:Q151"/>
    <mergeCell ref="R147:R151"/>
    <mergeCell ref="S147:S151"/>
    <mergeCell ref="T147:T148"/>
    <mergeCell ref="H147:H151"/>
    <mergeCell ref="I147:I151"/>
    <mergeCell ref="J147:J151"/>
    <mergeCell ref="K147:K151"/>
    <mergeCell ref="L147:L151"/>
    <mergeCell ref="M147:M151"/>
    <mergeCell ref="AI152:AI153"/>
    <mergeCell ref="A147:A151"/>
    <mergeCell ref="B147:B151"/>
    <mergeCell ref="C147:C151"/>
    <mergeCell ref="D147:D151"/>
    <mergeCell ref="E147:E151"/>
    <mergeCell ref="Q152:Q153"/>
    <mergeCell ref="R152:R153"/>
    <mergeCell ref="S152:S153"/>
    <mergeCell ref="AF152:AF153"/>
    <mergeCell ref="AG152:AG153"/>
    <mergeCell ref="AH152:AH153"/>
    <mergeCell ref="K152:K153"/>
    <mergeCell ref="L152:L153"/>
    <mergeCell ref="M152:M153"/>
    <mergeCell ref="N152:N153"/>
    <mergeCell ref="O152:O153"/>
    <mergeCell ref="P152:P153"/>
    <mergeCell ref="E152:E153"/>
    <mergeCell ref="F152:F153"/>
    <mergeCell ref="G152:G153"/>
    <mergeCell ref="H152:H153"/>
    <mergeCell ref="I152:I153"/>
    <mergeCell ref="J152:J153"/>
    <mergeCell ref="AG158:AG159"/>
    <mergeCell ref="AH158:AH159"/>
    <mergeCell ref="AI158:AI159"/>
    <mergeCell ref="S154:S157"/>
    <mergeCell ref="H154:H157"/>
    <mergeCell ref="I154:I157"/>
    <mergeCell ref="J154:J157"/>
    <mergeCell ref="K154:K157"/>
    <mergeCell ref="L154:L157"/>
    <mergeCell ref="M154:M157"/>
    <mergeCell ref="AF158:AF159"/>
    <mergeCell ref="A160:A161"/>
    <mergeCell ref="B160:B161"/>
    <mergeCell ref="A154:A157"/>
    <mergeCell ref="B154:B157"/>
    <mergeCell ref="C154:C157"/>
    <mergeCell ref="D154:D157"/>
    <mergeCell ref="E154:E157"/>
    <mergeCell ref="F154:F157"/>
    <mergeCell ref="G154:G157"/>
    <mergeCell ref="N158:N159"/>
    <mergeCell ref="O158:O159"/>
    <mergeCell ref="P158:P159"/>
    <mergeCell ref="Q158:Q159"/>
    <mergeCell ref="R158:R159"/>
    <mergeCell ref="S158:S159"/>
    <mergeCell ref="H158:H159"/>
    <mergeCell ref="I158:I159"/>
    <mergeCell ref="J158:J159"/>
    <mergeCell ref="K158:K159"/>
    <mergeCell ref="L158:L159"/>
    <mergeCell ref="Q160:Q161"/>
    <mergeCell ref="R160:R161"/>
    <mergeCell ref="S160:S161"/>
    <mergeCell ref="AF160:AF161"/>
    <mergeCell ref="AG160:AG161"/>
    <mergeCell ref="AH160:AH161"/>
    <mergeCell ref="K160:K161"/>
    <mergeCell ref="L160:L161"/>
    <mergeCell ref="M160:M161"/>
    <mergeCell ref="N160:N161"/>
    <mergeCell ref="AI160:AI161"/>
    <mergeCell ref="A162:A163"/>
    <mergeCell ref="M158:M159"/>
    <mergeCell ref="AI154:AI157"/>
    <mergeCell ref="A158:A159"/>
    <mergeCell ref="B158:B159"/>
    <mergeCell ref="C158:C159"/>
    <mergeCell ref="D158:D159"/>
    <mergeCell ref="E158:E159"/>
    <mergeCell ref="F158:F159"/>
    <mergeCell ref="G158:G159"/>
    <mergeCell ref="T154:T155"/>
    <mergeCell ref="U154:U155"/>
    <mergeCell ref="V154:V155"/>
    <mergeCell ref="AF154:AF157"/>
    <mergeCell ref="AG154:AG157"/>
    <mergeCell ref="AH154:AH157"/>
    <mergeCell ref="N154:N157"/>
    <mergeCell ref="O154:O157"/>
    <mergeCell ref="P154:P157"/>
    <mergeCell ref="Q154:Q157"/>
    <mergeCell ref="R154:R157"/>
    <mergeCell ref="P162:P163"/>
    <mergeCell ref="Q162:Q163"/>
    <mergeCell ref="R162:R163"/>
    <mergeCell ref="S162:S163"/>
    <mergeCell ref="H162:H163"/>
    <mergeCell ref="I162:I163"/>
    <mergeCell ref="J162:J163"/>
    <mergeCell ref="K162:K163"/>
    <mergeCell ref="L162:L163"/>
    <mergeCell ref="M162:M163"/>
    <mergeCell ref="AI164:AI165"/>
    <mergeCell ref="A166:A167"/>
    <mergeCell ref="B162:B163"/>
    <mergeCell ref="C162:C163"/>
    <mergeCell ref="D162:D163"/>
    <mergeCell ref="E162:E163"/>
    <mergeCell ref="F162:F163"/>
    <mergeCell ref="G162:G163"/>
    <mergeCell ref="O160:O161"/>
    <mergeCell ref="P160:P161"/>
    <mergeCell ref="E160:E161"/>
    <mergeCell ref="F160:F161"/>
    <mergeCell ref="G160:G161"/>
    <mergeCell ref="H160:H161"/>
    <mergeCell ref="I160:I161"/>
    <mergeCell ref="J160:J161"/>
    <mergeCell ref="AF162:AF163"/>
    <mergeCell ref="AG162:AG163"/>
    <mergeCell ref="AH162:AH163"/>
    <mergeCell ref="AI162:AI163"/>
    <mergeCell ref="A164:A165"/>
    <mergeCell ref="B164:B165"/>
    <mergeCell ref="C164:C165"/>
    <mergeCell ref="D164:D165"/>
    <mergeCell ref="N166:N167"/>
    <mergeCell ref="O166:O167"/>
    <mergeCell ref="P166:P167"/>
    <mergeCell ref="Q166:Q167"/>
    <mergeCell ref="R166:R167"/>
    <mergeCell ref="S166:S167"/>
    <mergeCell ref="H166:H167"/>
    <mergeCell ref="I166:I167"/>
    <mergeCell ref="J166:J167"/>
    <mergeCell ref="K166:K167"/>
    <mergeCell ref="L166:L167"/>
    <mergeCell ref="M166:M167"/>
    <mergeCell ref="C160:C161"/>
    <mergeCell ref="D160:D161"/>
    <mergeCell ref="N162:N163"/>
    <mergeCell ref="O162:O163"/>
    <mergeCell ref="Q164:Q165"/>
    <mergeCell ref="R164:R165"/>
    <mergeCell ref="S164:S165"/>
    <mergeCell ref="AF164:AF165"/>
    <mergeCell ref="AG164:AG165"/>
    <mergeCell ref="AH164:AH165"/>
    <mergeCell ref="K164:K165"/>
    <mergeCell ref="L164:L165"/>
    <mergeCell ref="M164:M165"/>
    <mergeCell ref="N164:N165"/>
    <mergeCell ref="O164:O165"/>
    <mergeCell ref="P164:P165"/>
    <mergeCell ref="E164:E165"/>
    <mergeCell ref="F164:F165"/>
    <mergeCell ref="G164:G165"/>
    <mergeCell ref="H164:H165"/>
    <mergeCell ref="I164:I165"/>
    <mergeCell ref="J164:J165"/>
    <mergeCell ref="Q168:Q169"/>
    <mergeCell ref="R168:R169"/>
    <mergeCell ref="S168:S169"/>
    <mergeCell ref="AF168:AF169"/>
    <mergeCell ref="AG168:AG169"/>
    <mergeCell ref="AH168:AH169"/>
    <mergeCell ref="K168:K169"/>
    <mergeCell ref="L168:L169"/>
    <mergeCell ref="M168:M169"/>
    <mergeCell ref="N168:N169"/>
    <mergeCell ref="AI168:AI169"/>
    <mergeCell ref="A170:A171"/>
    <mergeCell ref="B166:B167"/>
    <mergeCell ref="C166:C167"/>
    <mergeCell ref="D166:D167"/>
    <mergeCell ref="E166:E167"/>
    <mergeCell ref="F166:F167"/>
    <mergeCell ref="G166:G167"/>
    <mergeCell ref="AF166:AF167"/>
    <mergeCell ref="AG166:AG167"/>
    <mergeCell ref="AH166:AH167"/>
    <mergeCell ref="AI166:AI167"/>
    <mergeCell ref="A168:A169"/>
    <mergeCell ref="B168:B169"/>
    <mergeCell ref="P170:P171"/>
    <mergeCell ref="Q170:Q171"/>
    <mergeCell ref="R170:R171"/>
    <mergeCell ref="S170:S171"/>
    <mergeCell ref="H170:H171"/>
    <mergeCell ref="I170:I171"/>
    <mergeCell ref="J170:J171"/>
    <mergeCell ref="K170:K171"/>
    <mergeCell ref="L170:L171"/>
    <mergeCell ref="M170:M171"/>
    <mergeCell ref="AI172:AI173"/>
    <mergeCell ref="A174:A175"/>
    <mergeCell ref="B170:B171"/>
    <mergeCell ref="C170:C171"/>
    <mergeCell ref="D170:D171"/>
    <mergeCell ref="E170:E171"/>
    <mergeCell ref="F170:F171"/>
    <mergeCell ref="G170:G171"/>
    <mergeCell ref="O168:O169"/>
    <mergeCell ref="P168:P169"/>
    <mergeCell ref="E168:E169"/>
    <mergeCell ref="F168:F169"/>
    <mergeCell ref="G168:G169"/>
    <mergeCell ref="H168:H169"/>
    <mergeCell ref="I168:I169"/>
    <mergeCell ref="J168:J169"/>
    <mergeCell ref="AF170:AF171"/>
    <mergeCell ref="AG170:AG171"/>
    <mergeCell ref="AH170:AH171"/>
    <mergeCell ref="AI170:AI171"/>
    <mergeCell ref="A172:A173"/>
    <mergeCell ref="B172:B173"/>
    <mergeCell ref="C172:C173"/>
    <mergeCell ref="D172:D173"/>
    <mergeCell ref="N174:N175"/>
    <mergeCell ref="O174:O175"/>
    <mergeCell ref="P174:P175"/>
    <mergeCell ref="Q174:Q175"/>
    <mergeCell ref="R174:R175"/>
    <mergeCell ref="S174:S175"/>
    <mergeCell ref="H174:H175"/>
    <mergeCell ref="I174:I175"/>
    <mergeCell ref="J174:J175"/>
    <mergeCell ref="K174:K175"/>
    <mergeCell ref="L174:L175"/>
    <mergeCell ref="M174:M175"/>
    <mergeCell ref="C168:C169"/>
    <mergeCell ref="D168:D169"/>
    <mergeCell ref="N170:N171"/>
    <mergeCell ref="O170:O171"/>
    <mergeCell ref="AI176:AI177"/>
    <mergeCell ref="B174:B175"/>
    <mergeCell ref="C174:C175"/>
    <mergeCell ref="D174:D175"/>
    <mergeCell ref="E174:E175"/>
    <mergeCell ref="F174:F175"/>
    <mergeCell ref="G174:G175"/>
    <mergeCell ref="Q172:Q173"/>
    <mergeCell ref="R172:R173"/>
    <mergeCell ref="S172:S173"/>
    <mergeCell ref="AF172:AF173"/>
    <mergeCell ref="AG172:AG173"/>
    <mergeCell ref="AH172:AH173"/>
    <mergeCell ref="K172:K173"/>
    <mergeCell ref="L172:L173"/>
    <mergeCell ref="M172:M173"/>
    <mergeCell ref="N172:N173"/>
    <mergeCell ref="O172:O173"/>
    <mergeCell ref="P172:P173"/>
    <mergeCell ref="E172:E173"/>
    <mergeCell ref="F172:F173"/>
    <mergeCell ref="G172:G173"/>
    <mergeCell ref="H172:H173"/>
    <mergeCell ref="I172:I173"/>
    <mergeCell ref="J172:J173"/>
    <mergeCell ref="AF174:AF175"/>
    <mergeCell ref="AG174:AG175"/>
    <mergeCell ref="AH174:AH175"/>
    <mergeCell ref="AI174:AI175"/>
    <mergeCell ref="C176:C177"/>
    <mergeCell ref="D176:D177"/>
    <mergeCell ref="E176:E177"/>
    <mergeCell ref="F176:F177"/>
    <mergeCell ref="G176:G177"/>
    <mergeCell ref="H176:H177"/>
    <mergeCell ref="AG176:AG177"/>
    <mergeCell ref="AH176:AH177"/>
    <mergeCell ref="AI181:AI183"/>
    <mergeCell ref="A178:A180"/>
    <mergeCell ref="B178:B180"/>
    <mergeCell ref="C178:C180"/>
    <mergeCell ref="D178:D180"/>
    <mergeCell ref="E178:E180"/>
    <mergeCell ref="O176:O177"/>
    <mergeCell ref="P176:P177"/>
    <mergeCell ref="Q176:Q177"/>
    <mergeCell ref="R176:R177"/>
    <mergeCell ref="S176:S177"/>
    <mergeCell ref="AF176:AF177"/>
    <mergeCell ref="I176:I177"/>
    <mergeCell ref="J176:J177"/>
    <mergeCell ref="K176:K177"/>
    <mergeCell ref="L176:L177"/>
    <mergeCell ref="M176:M177"/>
    <mergeCell ref="N176:N177"/>
    <mergeCell ref="A176:A177"/>
    <mergeCell ref="R178:R180"/>
    <mergeCell ref="S178:S180"/>
    <mergeCell ref="AF178:AF180"/>
    <mergeCell ref="AG178:AG180"/>
    <mergeCell ref="B176:B177"/>
    <mergeCell ref="AH178:AH180"/>
    <mergeCell ref="AI178:AI180"/>
    <mergeCell ref="L178:L180"/>
    <mergeCell ref="M178:M180"/>
    <mergeCell ref="N178:N180"/>
    <mergeCell ref="O178:O180"/>
    <mergeCell ref="P178:P180"/>
    <mergeCell ref="Q178:Q180"/>
    <mergeCell ref="F178:F180"/>
    <mergeCell ref="G178:G180"/>
    <mergeCell ref="H178:H180"/>
    <mergeCell ref="I178:I180"/>
    <mergeCell ref="J178:J180"/>
    <mergeCell ref="K178:K180"/>
    <mergeCell ref="A184:A186"/>
    <mergeCell ref="B184:B186"/>
    <mergeCell ref="C184:C186"/>
    <mergeCell ref="D184:D186"/>
    <mergeCell ref="Q181:Q183"/>
    <mergeCell ref="R181:R183"/>
    <mergeCell ref="S181:S183"/>
    <mergeCell ref="AA181:AA182"/>
    <mergeCell ref="AD181:AD182"/>
    <mergeCell ref="AE181:AE182"/>
    <mergeCell ref="K181:K183"/>
    <mergeCell ref="L181:L183"/>
    <mergeCell ref="M181:M183"/>
    <mergeCell ref="N181:N183"/>
    <mergeCell ref="O181:O183"/>
    <mergeCell ref="P181:P183"/>
    <mergeCell ref="E181:E183"/>
    <mergeCell ref="F181:F183"/>
    <mergeCell ref="G181:G183"/>
    <mergeCell ref="H181:H183"/>
    <mergeCell ref="I181:I183"/>
    <mergeCell ref="J181:J183"/>
    <mergeCell ref="A181:A183"/>
    <mergeCell ref="B181:B183"/>
    <mergeCell ref="C181:C183"/>
    <mergeCell ref="D181:D183"/>
    <mergeCell ref="A187:A189"/>
    <mergeCell ref="B187:B189"/>
    <mergeCell ref="AH190:AH192"/>
    <mergeCell ref="C187:C189"/>
    <mergeCell ref="D187:D189"/>
    <mergeCell ref="AD184:AD185"/>
    <mergeCell ref="AE184:AE185"/>
    <mergeCell ref="AF184:AF186"/>
    <mergeCell ref="AG184:AG186"/>
    <mergeCell ref="AH184:AH186"/>
    <mergeCell ref="AF181:AF183"/>
    <mergeCell ref="AG181:AG183"/>
    <mergeCell ref="AH181:AH183"/>
    <mergeCell ref="AI184:AI186"/>
    <mergeCell ref="Q184:Q186"/>
    <mergeCell ref="R184:R186"/>
    <mergeCell ref="S184:S186"/>
    <mergeCell ref="Z184:Z185"/>
    <mergeCell ref="AA184:AA185"/>
    <mergeCell ref="AB184:AB185"/>
    <mergeCell ref="K184:K186"/>
    <mergeCell ref="L184:L186"/>
    <mergeCell ref="M184:M186"/>
    <mergeCell ref="N184:N186"/>
    <mergeCell ref="O184:O186"/>
    <mergeCell ref="P184:P186"/>
    <mergeCell ref="E184:E186"/>
    <mergeCell ref="F184:F186"/>
    <mergeCell ref="G184:G186"/>
    <mergeCell ref="H184:H186"/>
    <mergeCell ref="I184:I186"/>
    <mergeCell ref="J184:J186"/>
    <mergeCell ref="AI187:AI189"/>
    <mergeCell ref="D190:D192"/>
    <mergeCell ref="E190:E192"/>
    <mergeCell ref="F190:F192"/>
    <mergeCell ref="G190:G192"/>
    <mergeCell ref="Q187:Q189"/>
    <mergeCell ref="R187:R189"/>
    <mergeCell ref="S187:S189"/>
    <mergeCell ref="AF187:AF189"/>
    <mergeCell ref="AG187:AG189"/>
    <mergeCell ref="AH187:AH189"/>
    <mergeCell ref="K187:K189"/>
    <mergeCell ref="L187:L189"/>
    <mergeCell ref="M187:M189"/>
    <mergeCell ref="N187:N189"/>
    <mergeCell ref="O187:O189"/>
    <mergeCell ref="P187:P189"/>
    <mergeCell ref="E187:E189"/>
    <mergeCell ref="F187:F189"/>
    <mergeCell ref="G187:G189"/>
    <mergeCell ref="H187:H189"/>
    <mergeCell ref="I187:I189"/>
    <mergeCell ref="J187:J189"/>
    <mergeCell ref="AI190:AI192"/>
    <mergeCell ref="A193:A198"/>
    <mergeCell ref="B193:B198"/>
    <mergeCell ref="C193:C198"/>
    <mergeCell ref="D193:D198"/>
    <mergeCell ref="E193:E198"/>
    <mergeCell ref="F193:F198"/>
    <mergeCell ref="AA190:AA191"/>
    <mergeCell ref="AB190:AB191"/>
    <mergeCell ref="AD190:AD191"/>
    <mergeCell ref="AE190:AE191"/>
    <mergeCell ref="AF190:AF192"/>
    <mergeCell ref="AG190:AG192"/>
    <mergeCell ref="N190:N192"/>
    <mergeCell ref="O190:O192"/>
    <mergeCell ref="P190:P192"/>
    <mergeCell ref="Q190:Q192"/>
    <mergeCell ref="R190:R192"/>
    <mergeCell ref="S190:S192"/>
    <mergeCell ref="H190:H192"/>
    <mergeCell ref="I190:I192"/>
    <mergeCell ref="J190:J192"/>
    <mergeCell ref="K190:K192"/>
    <mergeCell ref="L190:L192"/>
    <mergeCell ref="M190:M192"/>
    <mergeCell ref="A190:A192"/>
    <mergeCell ref="B190:B192"/>
    <mergeCell ref="C190:C192"/>
    <mergeCell ref="S193:S198"/>
    <mergeCell ref="AF193:AF198"/>
    <mergeCell ref="AG193:AG198"/>
    <mergeCell ref="AH193:AH198"/>
    <mergeCell ref="AI193:AI198"/>
    <mergeCell ref="M196:M198"/>
    <mergeCell ref="N196:N198"/>
    <mergeCell ref="M193:M195"/>
    <mergeCell ref="N193:N195"/>
    <mergeCell ref="O193:O198"/>
    <mergeCell ref="P193:P198"/>
    <mergeCell ref="Q193:Q198"/>
    <mergeCell ref="R193:R198"/>
    <mergeCell ref="G193:G198"/>
    <mergeCell ref="H193:H198"/>
    <mergeCell ref="I193:I198"/>
    <mergeCell ref="J193:J198"/>
    <mergeCell ref="K193:K198"/>
    <mergeCell ref="L193:L198"/>
    <mergeCell ref="A207:A211"/>
    <mergeCell ref="B207:B211"/>
    <mergeCell ref="C207:C211"/>
    <mergeCell ref="D207:D211"/>
    <mergeCell ref="R204:R206"/>
    <mergeCell ref="S204:S206"/>
    <mergeCell ref="AF204:AF206"/>
    <mergeCell ref="AG204:AG206"/>
    <mergeCell ref="AH204:AH206"/>
    <mergeCell ref="AI204:AI206"/>
    <mergeCell ref="AD205:AD206"/>
    <mergeCell ref="K204:K206"/>
    <mergeCell ref="L204:L206"/>
    <mergeCell ref="M204:M206"/>
    <mergeCell ref="O204:O206"/>
    <mergeCell ref="P204:P206"/>
    <mergeCell ref="E199:E203"/>
    <mergeCell ref="F199:F203"/>
    <mergeCell ref="G199:G203"/>
    <mergeCell ref="H199:H203"/>
    <mergeCell ref="I199:I203"/>
    <mergeCell ref="J199:J203"/>
    <mergeCell ref="A199:A203"/>
    <mergeCell ref="B199:B203"/>
    <mergeCell ref="C199:C203"/>
    <mergeCell ref="D199:D203"/>
    <mergeCell ref="AF199:AF203"/>
    <mergeCell ref="AG199:AG203"/>
    <mergeCell ref="AH199:AH203"/>
    <mergeCell ref="F207:F211"/>
    <mergeCell ref="G207:G211"/>
    <mergeCell ref="H207:H211"/>
    <mergeCell ref="I207:I211"/>
    <mergeCell ref="J207:J211"/>
    <mergeCell ref="AI199:AI203"/>
    <mergeCell ref="T202:T203"/>
    <mergeCell ref="U202:U203"/>
    <mergeCell ref="V202:V203"/>
    <mergeCell ref="Q199:Q203"/>
    <mergeCell ref="R199:R203"/>
    <mergeCell ref="S199:S203"/>
    <mergeCell ref="Z199:Z200"/>
    <mergeCell ref="AA199:AA200"/>
    <mergeCell ref="AB199:AB200"/>
    <mergeCell ref="K199:K203"/>
    <mergeCell ref="L199:L203"/>
    <mergeCell ref="M199:M203"/>
    <mergeCell ref="N199:N203"/>
    <mergeCell ref="O199:O203"/>
    <mergeCell ref="P199:P203"/>
    <mergeCell ref="A212:A215"/>
    <mergeCell ref="B212:B215"/>
    <mergeCell ref="C212:C215"/>
    <mergeCell ref="D212:D215"/>
    <mergeCell ref="E212:E215"/>
    <mergeCell ref="Q204:Q206"/>
    <mergeCell ref="E204:E206"/>
    <mergeCell ref="F204:F206"/>
    <mergeCell ref="G204:G206"/>
    <mergeCell ref="H204:H206"/>
    <mergeCell ref="I204:I206"/>
    <mergeCell ref="J204:J206"/>
    <mergeCell ref="AI207:AI211"/>
    <mergeCell ref="A204:A206"/>
    <mergeCell ref="B204:B206"/>
    <mergeCell ref="C204:C206"/>
    <mergeCell ref="D204:D206"/>
    <mergeCell ref="F212:F215"/>
    <mergeCell ref="G212:G215"/>
    <mergeCell ref="Q207:Q211"/>
    <mergeCell ref="R207:R211"/>
    <mergeCell ref="S207:S211"/>
    <mergeCell ref="AF207:AF211"/>
    <mergeCell ref="AG207:AG211"/>
    <mergeCell ref="AH207:AH211"/>
    <mergeCell ref="K207:K211"/>
    <mergeCell ref="L207:L211"/>
    <mergeCell ref="M207:M211"/>
    <mergeCell ref="N207:N211"/>
    <mergeCell ref="O207:O211"/>
    <mergeCell ref="P207:P211"/>
    <mergeCell ref="E207:E211"/>
    <mergeCell ref="C216:C220"/>
    <mergeCell ref="D216:D220"/>
    <mergeCell ref="AF212:AF215"/>
    <mergeCell ref="AG212:AG215"/>
    <mergeCell ref="AH212:AH215"/>
    <mergeCell ref="AI212:AI215"/>
    <mergeCell ref="Z213:Z215"/>
    <mergeCell ref="AA213:AA215"/>
    <mergeCell ref="AB213:AB215"/>
    <mergeCell ref="N212:N215"/>
    <mergeCell ref="O212:O215"/>
    <mergeCell ref="P212:P215"/>
    <mergeCell ref="Q212:Q215"/>
    <mergeCell ref="R212:R215"/>
    <mergeCell ref="S212:S215"/>
    <mergeCell ref="H212:H215"/>
    <mergeCell ref="I212:I215"/>
    <mergeCell ref="J212:J215"/>
    <mergeCell ref="K212:K215"/>
    <mergeCell ref="L212:L215"/>
    <mergeCell ref="M212:M215"/>
    <mergeCell ref="A221:A225"/>
    <mergeCell ref="B221:B225"/>
    <mergeCell ref="C221:C225"/>
    <mergeCell ref="D221:D225"/>
    <mergeCell ref="AI216:AI220"/>
    <mergeCell ref="T217:T218"/>
    <mergeCell ref="U217:U218"/>
    <mergeCell ref="V217:V218"/>
    <mergeCell ref="Z217:Z218"/>
    <mergeCell ref="AA217:AA218"/>
    <mergeCell ref="Q216:Q220"/>
    <mergeCell ref="R216:R220"/>
    <mergeCell ref="S216:S220"/>
    <mergeCell ref="AF216:AF220"/>
    <mergeCell ref="AG216:AG220"/>
    <mergeCell ref="AH216:AH220"/>
    <mergeCell ref="K216:K220"/>
    <mergeCell ref="L216:L220"/>
    <mergeCell ref="M216:M220"/>
    <mergeCell ref="N216:N220"/>
    <mergeCell ref="O216:O220"/>
    <mergeCell ref="P216:P220"/>
    <mergeCell ref="E216:E220"/>
    <mergeCell ref="F216:F220"/>
    <mergeCell ref="G216:G220"/>
    <mergeCell ref="H216:H220"/>
    <mergeCell ref="I216:I220"/>
    <mergeCell ref="J216:J220"/>
    <mergeCell ref="AI221:AI225"/>
    <mergeCell ref="T222:T223"/>
    <mergeCell ref="A216:A220"/>
    <mergeCell ref="B216:B220"/>
    <mergeCell ref="Q221:Q225"/>
    <mergeCell ref="R221:R225"/>
    <mergeCell ref="S221:S225"/>
    <mergeCell ref="AF221:AF225"/>
    <mergeCell ref="AG221:AG225"/>
    <mergeCell ref="AH221:AH225"/>
    <mergeCell ref="K221:K225"/>
    <mergeCell ref="L221:L225"/>
    <mergeCell ref="M221:M225"/>
    <mergeCell ref="N221:N225"/>
    <mergeCell ref="O221:O225"/>
    <mergeCell ref="P221:P225"/>
    <mergeCell ref="E221:E225"/>
    <mergeCell ref="F221:F225"/>
    <mergeCell ref="G221:G225"/>
    <mergeCell ref="H221:H225"/>
    <mergeCell ref="I221:I225"/>
    <mergeCell ref="J221:J225"/>
    <mergeCell ref="U222:U223"/>
    <mergeCell ref="V222:V223"/>
    <mergeCell ref="AI226:AI230"/>
    <mergeCell ref="T229:T230"/>
    <mergeCell ref="U229:U230"/>
    <mergeCell ref="V229:V230"/>
    <mergeCell ref="A231:A234"/>
    <mergeCell ref="B231:B234"/>
    <mergeCell ref="C231:C234"/>
    <mergeCell ref="D231:D234"/>
    <mergeCell ref="Q226:Q230"/>
    <mergeCell ref="R226:R230"/>
    <mergeCell ref="S226:S230"/>
    <mergeCell ref="AF226:AF230"/>
    <mergeCell ref="AG226:AG230"/>
    <mergeCell ref="AH226:AH230"/>
    <mergeCell ref="K226:K230"/>
    <mergeCell ref="L226:L230"/>
    <mergeCell ref="M226:M230"/>
    <mergeCell ref="N226:N230"/>
    <mergeCell ref="O226:O230"/>
    <mergeCell ref="P226:P230"/>
    <mergeCell ref="E226:E230"/>
    <mergeCell ref="F226:F230"/>
    <mergeCell ref="G226:G230"/>
    <mergeCell ref="H226:H230"/>
    <mergeCell ref="I226:I230"/>
    <mergeCell ref="J226:J230"/>
    <mergeCell ref="AI231:AI234"/>
    <mergeCell ref="A226:A230"/>
    <mergeCell ref="B226:B230"/>
    <mergeCell ref="C226:C230"/>
    <mergeCell ref="D226:D230"/>
    <mergeCell ref="C235:C240"/>
    <mergeCell ref="D235:D240"/>
    <mergeCell ref="E235:E240"/>
    <mergeCell ref="F235:F240"/>
    <mergeCell ref="G235:G240"/>
    <mergeCell ref="Q231:Q234"/>
    <mergeCell ref="R231:R234"/>
    <mergeCell ref="S231:S234"/>
    <mergeCell ref="AF231:AF234"/>
    <mergeCell ref="AG231:AG234"/>
    <mergeCell ref="AH231:AH234"/>
    <mergeCell ref="K231:K234"/>
    <mergeCell ref="L231:L234"/>
    <mergeCell ref="M231:M234"/>
    <mergeCell ref="N231:N234"/>
    <mergeCell ref="O231:O234"/>
    <mergeCell ref="P231:P234"/>
    <mergeCell ref="E231:E234"/>
    <mergeCell ref="F231:F234"/>
    <mergeCell ref="G231:G234"/>
    <mergeCell ref="H231:H234"/>
    <mergeCell ref="I231:I234"/>
    <mergeCell ref="J231:J234"/>
    <mergeCell ref="A241:A244"/>
    <mergeCell ref="B241:B244"/>
    <mergeCell ref="AF245:AF247"/>
    <mergeCell ref="C241:C244"/>
    <mergeCell ref="D241:D244"/>
    <mergeCell ref="AF235:AF240"/>
    <mergeCell ref="AG235:AG240"/>
    <mergeCell ref="AH235:AH240"/>
    <mergeCell ref="AI235:AI240"/>
    <mergeCell ref="M238:M240"/>
    <mergeCell ref="N238:N240"/>
    <mergeCell ref="Q238:Q240"/>
    <mergeCell ref="R238:R240"/>
    <mergeCell ref="S238:S240"/>
    <mergeCell ref="N235:N237"/>
    <mergeCell ref="O235:O240"/>
    <mergeCell ref="P235:P240"/>
    <mergeCell ref="Q235:Q237"/>
    <mergeCell ref="R235:R237"/>
    <mergeCell ref="S235:S237"/>
    <mergeCell ref="H235:H240"/>
    <mergeCell ref="I235:I240"/>
    <mergeCell ref="J235:J240"/>
    <mergeCell ref="K235:K240"/>
    <mergeCell ref="L235:L240"/>
    <mergeCell ref="M235:M237"/>
    <mergeCell ref="AI241:AI244"/>
    <mergeCell ref="A235:A240"/>
    <mergeCell ref="B235:B240"/>
    <mergeCell ref="Q241:Q244"/>
    <mergeCell ref="R241:R244"/>
    <mergeCell ref="S241:S244"/>
    <mergeCell ref="AF241:AF244"/>
    <mergeCell ref="AG241:AG244"/>
    <mergeCell ref="AH241:AH244"/>
    <mergeCell ref="K241:K244"/>
    <mergeCell ref="L241:L244"/>
    <mergeCell ref="M241:M244"/>
    <mergeCell ref="N241:N244"/>
    <mergeCell ref="O241:O244"/>
    <mergeCell ref="P241:P244"/>
    <mergeCell ref="E241:E244"/>
    <mergeCell ref="F241:F244"/>
    <mergeCell ref="G241:G244"/>
    <mergeCell ref="H241:H244"/>
    <mergeCell ref="I241:I244"/>
    <mergeCell ref="J241:J244"/>
    <mergeCell ref="AG245:AG247"/>
    <mergeCell ref="AH245:AH247"/>
    <mergeCell ref="AI245:AI247"/>
    <mergeCell ref="A248:A250"/>
    <mergeCell ref="B248:B250"/>
    <mergeCell ref="C248:C250"/>
    <mergeCell ref="D248:D250"/>
    <mergeCell ref="N245:N247"/>
    <mergeCell ref="O245:O247"/>
    <mergeCell ref="P245:P247"/>
    <mergeCell ref="Q245:Q247"/>
    <mergeCell ref="R245:R247"/>
    <mergeCell ref="S245:S247"/>
    <mergeCell ref="H245:H247"/>
    <mergeCell ref="I245:I247"/>
    <mergeCell ref="J245:J247"/>
    <mergeCell ref="K245:K247"/>
    <mergeCell ref="L245:L247"/>
    <mergeCell ref="M245:M247"/>
    <mergeCell ref="AI248:AI250"/>
    <mergeCell ref="A245:A247"/>
    <mergeCell ref="B245:B247"/>
    <mergeCell ref="C245:C247"/>
    <mergeCell ref="D245:D247"/>
    <mergeCell ref="E245:E247"/>
    <mergeCell ref="F245:F247"/>
    <mergeCell ref="G245:G247"/>
    <mergeCell ref="A251:A257"/>
    <mergeCell ref="B251:B257"/>
    <mergeCell ref="C251:C257"/>
    <mergeCell ref="D251:D257"/>
    <mergeCell ref="E251:E257"/>
    <mergeCell ref="F251:F257"/>
    <mergeCell ref="G251:G257"/>
    <mergeCell ref="Q248:Q250"/>
    <mergeCell ref="R248:R250"/>
    <mergeCell ref="S248:S250"/>
    <mergeCell ref="AF248:AF250"/>
    <mergeCell ref="AG248:AG250"/>
    <mergeCell ref="AH248:AH250"/>
    <mergeCell ref="K248:K250"/>
    <mergeCell ref="L248:L250"/>
    <mergeCell ref="M248:M250"/>
    <mergeCell ref="N248:N250"/>
    <mergeCell ref="O248:O250"/>
    <mergeCell ref="P248:P250"/>
    <mergeCell ref="E248:E250"/>
    <mergeCell ref="F248:F250"/>
    <mergeCell ref="G248:G250"/>
    <mergeCell ref="H248:H250"/>
    <mergeCell ref="I248:I250"/>
    <mergeCell ref="J248:J250"/>
    <mergeCell ref="G258:G262"/>
    <mergeCell ref="H258:H262"/>
    <mergeCell ref="A268:A273"/>
    <mergeCell ref="B268:B273"/>
    <mergeCell ref="I258:I262"/>
    <mergeCell ref="J258:J262"/>
    <mergeCell ref="A258:A262"/>
    <mergeCell ref="B258:B262"/>
    <mergeCell ref="C258:C262"/>
    <mergeCell ref="D258:D262"/>
    <mergeCell ref="AF251:AF257"/>
    <mergeCell ref="AG251:AG257"/>
    <mergeCell ref="AH251:AH257"/>
    <mergeCell ref="AI251:AI257"/>
    <mergeCell ref="Q254:Q257"/>
    <mergeCell ref="R254:R257"/>
    <mergeCell ref="S254:S257"/>
    <mergeCell ref="T256:T257"/>
    <mergeCell ref="U256:U257"/>
    <mergeCell ref="V256:V257"/>
    <mergeCell ref="N251:N257"/>
    <mergeCell ref="O251:O257"/>
    <mergeCell ref="P251:P257"/>
    <mergeCell ref="Q251:Q253"/>
    <mergeCell ref="R251:R253"/>
    <mergeCell ref="S251:S253"/>
    <mergeCell ref="H251:H257"/>
    <mergeCell ref="I251:I257"/>
    <mergeCell ref="J251:J257"/>
    <mergeCell ref="K251:K257"/>
    <mergeCell ref="L251:L257"/>
    <mergeCell ref="M251:M257"/>
    <mergeCell ref="E263:E267"/>
    <mergeCell ref="F263:F267"/>
    <mergeCell ref="G263:G267"/>
    <mergeCell ref="H263:H267"/>
    <mergeCell ref="I263:I267"/>
    <mergeCell ref="J263:J267"/>
    <mergeCell ref="AI268:AI273"/>
    <mergeCell ref="A263:A267"/>
    <mergeCell ref="B263:B267"/>
    <mergeCell ref="C263:C267"/>
    <mergeCell ref="D263:D267"/>
    <mergeCell ref="AI258:AI262"/>
    <mergeCell ref="T259:T260"/>
    <mergeCell ref="U259:U260"/>
    <mergeCell ref="V259:V260"/>
    <mergeCell ref="T261:T262"/>
    <mergeCell ref="U261:U262"/>
    <mergeCell ref="V261:V262"/>
    <mergeCell ref="Q258:Q262"/>
    <mergeCell ref="R258:R262"/>
    <mergeCell ref="S258:S262"/>
    <mergeCell ref="AF258:AF262"/>
    <mergeCell ref="AG258:AG262"/>
    <mergeCell ref="AH258:AH262"/>
    <mergeCell ref="K258:K262"/>
    <mergeCell ref="L258:L262"/>
    <mergeCell ref="M258:M262"/>
    <mergeCell ref="N258:N262"/>
    <mergeCell ref="O258:O262"/>
    <mergeCell ref="P258:P262"/>
    <mergeCell ref="E258:E262"/>
    <mergeCell ref="F258:F262"/>
    <mergeCell ref="AF263:AF267"/>
    <mergeCell ref="AG263:AG267"/>
    <mergeCell ref="AH263:AH267"/>
    <mergeCell ref="AI263:AI267"/>
    <mergeCell ref="T264:T265"/>
    <mergeCell ref="U264:U265"/>
    <mergeCell ref="V264:V265"/>
    <mergeCell ref="T266:T267"/>
    <mergeCell ref="U266:U267"/>
    <mergeCell ref="V266:V267"/>
    <mergeCell ref="Q263:Q267"/>
    <mergeCell ref="R263:R267"/>
    <mergeCell ref="S263:S267"/>
    <mergeCell ref="Z263:Z264"/>
    <mergeCell ref="AA263:AA264"/>
    <mergeCell ref="AB263:AB264"/>
    <mergeCell ref="K263:K267"/>
    <mergeCell ref="L263:L267"/>
    <mergeCell ref="M263:M267"/>
    <mergeCell ref="N263:N267"/>
    <mergeCell ref="O263:O267"/>
    <mergeCell ref="P263:P267"/>
    <mergeCell ref="A274:A282"/>
    <mergeCell ref="B274:B282"/>
    <mergeCell ref="C274:C282"/>
    <mergeCell ref="D274:D282"/>
    <mergeCell ref="E274:E282"/>
    <mergeCell ref="F274:F282"/>
    <mergeCell ref="G274:G282"/>
    <mergeCell ref="Q268:Q273"/>
    <mergeCell ref="R268:R273"/>
    <mergeCell ref="S268:S273"/>
    <mergeCell ref="AF268:AF273"/>
    <mergeCell ref="AG268:AG273"/>
    <mergeCell ref="AH268:AH273"/>
    <mergeCell ref="K268:K273"/>
    <mergeCell ref="L268:L273"/>
    <mergeCell ref="M268:M273"/>
    <mergeCell ref="N268:N273"/>
    <mergeCell ref="O268:O273"/>
    <mergeCell ref="P268:P273"/>
    <mergeCell ref="E268:E273"/>
    <mergeCell ref="F268:F273"/>
    <mergeCell ref="G268:G273"/>
    <mergeCell ref="H268:H273"/>
    <mergeCell ref="I268:I273"/>
    <mergeCell ref="J268:J273"/>
    <mergeCell ref="C268:C273"/>
    <mergeCell ref="D268:D273"/>
    <mergeCell ref="D283:D285"/>
    <mergeCell ref="AF274:AF282"/>
    <mergeCell ref="AG274:AG282"/>
    <mergeCell ref="AH274:AH282"/>
    <mergeCell ref="AI274:AI282"/>
    <mergeCell ref="T275:T276"/>
    <mergeCell ref="U275:U276"/>
    <mergeCell ref="V275:V276"/>
    <mergeCell ref="N274:N282"/>
    <mergeCell ref="O274:O282"/>
    <mergeCell ref="P274:P282"/>
    <mergeCell ref="Q274:Q282"/>
    <mergeCell ref="R274:R282"/>
    <mergeCell ref="S274:S282"/>
    <mergeCell ref="H274:H282"/>
    <mergeCell ref="I274:I282"/>
    <mergeCell ref="J274:J282"/>
    <mergeCell ref="K274:K282"/>
    <mergeCell ref="L274:L282"/>
    <mergeCell ref="M274:M282"/>
    <mergeCell ref="AI283:AI285"/>
    <mergeCell ref="J286:J295"/>
    <mergeCell ref="K286:K295"/>
    <mergeCell ref="L286:L295"/>
    <mergeCell ref="M286:M295"/>
    <mergeCell ref="A286:A295"/>
    <mergeCell ref="B286:B295"/>
    <mergeCell ref="C286:C295"/>
    <mergeCell ref="D286:D295"/>
    <mergeCell ref="E286:E295"/>
    <mergeCell ref="F286:F295"/>
    <mergeCell ref="G286:G295"/>
    <mergeCell ref="Q283:Q285"/>
    <mergeCell ref="R283:R285"/>
    <mergeCell ref="S283:S285"/>
    <mergeCell ref="AF283:AF285"/>
    <mergeCell ref="AG283:AG285"/>
    <mergeCell ref="AH283:AH285"/>
    <mergeCell ref="K283:K285"/>
    <mergeCell ref="L283:L285"/>
    <mergeCell ref="M283:M285"/>
    <mergeCell ref="N283:N285"/>
    <mergeCell ref="O283:O285"/>
    <mergeCell ref="P283:P285"/>
    <mergeCell ref="E283:E285"/>
    <mergeCell ref="F283:F285"/>
    <mergeCell ref="G283:G285"/>
    <mergeCell ref="H283:H285"/>
    <mergeCell ref="I283:I285"/>
    <mergeCell ref="J283:J285"/>
    <mergeCell ref="A283:A285"/>
    <mergeCell ref="B283:B285"/>
    <mergeCell ref="C283:C285"/>
    <mergeCell ref="E296:E304"/>
    <mergeCell ref="F296:F304"/>
    <mergeCell ref="G296:G304"/>
    <mergeCell ref="H296:H304"/>
    <mergeCell ref="I296:I304"/>
    <mergeCell ref="J296:J304"/>
    <mergeCell ref="AI305:AI306"/>
    <mergeCell ref="A296:A304"/>
    <mergeCell ref="B296:B304"/>
    <mergeCell ref="C296:C304"/>
    <mergeCell ref="D296:D304"/>
    <mergeCell ref="AI286:AI295"/>
    <mergeCell ref="T287:T288"/>
    <mergeCell ref="U287:U288"/>
    <mergeCell ref="V287:V288"/>
    <mergeCell ref="T289:T291"/>
    <mergeCell ref="V289:V291"/>
    <mergeCell ref="U290:U291"/>
    <mergeCell ref="Z286:Z287"/>
    <mergeCell ref="AA286:AA287"/>
    <mergeCell ref="AB286:AB287"/>
    <mergeCell ref="AF286:AF295"/>
    <mergeCell ref="AG286:AG295"/>
    <mergeCell ref="AH286:AH295"/>
    <mergeCell ref="N286:N295"/>
    <mergeCell ref="O286:O295"/>
    <mergeCell ref="P286:P295"/>
    <mergeCell ref="Q286:Q295"/>
    <mergeCell ref="R286:R295"/>
    <mergeCell ref="S286:S295"/>
    <mergeCell ref="H286:H295"/>
    <mergeCell ref="I286:I295"/>
    <mergeCell ref="AI296:AI304"/>
    <mergeCell ref="T297:T298"/>
    <mergeCell ref="U297:U298"/>
    <mergeCell ref="V297:V299"/>
    <mergeCell ref="Q301:Q304"/>
    <mergeCell ref="R301:R304"/>
    <mergeCell ref="S301:S304"/>
    <mergeCell ref="T303:T304"/>
    <mergeCell ref="U303:U304"/>
    <mergeCell ref="Q296:Q300"/>
    <mergeCell ref="R296:R300"/>
    <mergeCell ref="S296:S300"/>
    <mergeCell ref="AF296:AF304"/>
    <mergeCell ref="AG296:AG304"/>
    <mergeCell ref="AH296:AH304"/>
    <mergeCell ref="K296:K304"/>
    <mergeCell ref="L296:L304"/>
    <mergeCell ref="M296:M304"/>
    <mergeCell ref="N296:N304"/>
    <mergeCell ref="O296:O304"/>
    <mergeCell ref="P296:P304"/>
    <mergeCell ref="A307:A314"/>
    <mergeCell ref="B307:B314"/>
    <mergeCell ref="C307:C314"/>
    <mergeCell ref="D307:D314"/>
    <mergeCell ref="E307:E314"/>
    <mergeCell ref="F307:F314"/>
    <mergeCell ref="G307:G314"/>
    <mergeCell ref="Q305:Q306"/>
    <mergeCell ref="R305:R306"/>
    <mergeCell ref="S305:S306"/>
    <mergeCell ref="AF305:AF306"/>
    <mergeCell ref="AG305:AG306"/>
    <mergeCell ref="AH305:AH306"/>
    <mergeCell ref="K305:K306"/>
    <mergeCell ref="L305:L306"/>
    <mergeCell ref="M305:M306"/>
    <mergeCell ref="N305:N306"/>
    <mergeCell ref="O305:O306"/>
    <mergeCell ref="P305:P306"/>
    <mergeCell ref="E305:E306"/>
    <mergeCell ref="F305:F306"/>
    <mergeCell ref="G305:G306"/>
    <mergeCell ref="H305:H306"/>
    <mergeCell ref="I305:I306"/>
    <mergeCell ref="J305:J306"/>
    <mergeCell ref="A305:A306"/>
    <mergeCell ref="B305:B306"/>
    <mergeCell ref="C305:C306"/>
    <mergeCell ref="D305:D306"/>
    <mergeCell ref="D315:D317"/>
    <mergeCell ref="AI307:AI314"/>
    <mergeCell ref="T308:T309"/>
    <mergeCell ref="U308:U309"/>
    <mergeCell ref="V308:V309"/>
    <mergeCell ref="T311:T312"/>
    <mergeCell ref="U311:U312"/>
    <mergeCell ref="V311:V312"/>
    <mergeCell ref="T313:T314"/>
    <mergeCell ref="U313:U314"/>
    <mergeCell ref="V313:V314"/>
    <mergeCell ref="AC307:AC308"/>
    <mergeCell ref="AD307:AD308"/>
    <mergeCell ref="AE307:AE308"/>
    <mergeCell ref="AF307:AF314"/>
    <mergeCell ref="AG307:AG314"/>
    <mergeCell ref="AH307:AH314"/>
    <mergeCell ref="N307:N314"/>
    <mergeCell ref="O307:O314"/>
    <mergeCell ref="P307:P314"/>
    <mergeCell ref="Q307:Q314"/>
    <mergeCell ref="R307:R314"/>
    <mergeCell ref="S307:S314"/>
    <mergeCell ref="H307:H314"/>
    <mergeCell ref="I307:I314"/>
    <mergeCell ref="J307:J314"/>
    <mergeCell ref="K307:K314"/>
    <mergeCell ref="L307:L314"/>
    <mergeCell ref="M307:M314"/>
    <mergeCell ref="AE315:AE316"/>
    <mergeCell ref="AF315:AF317"/>
    <mergeCell ref="AG315:AG317"/>
    <mergeCell ref="AH315:AH317"/>
    <mergeCell ref="AI315:AI317"/>
    <mergeCell ref="A318:A325"/>
    <mergeCell ref="B318:B325"/>
    <mergeCell ref="C318:C325"/>
    <mergeCell ref="R315:R317"/>
    <mergeCell ref="S315:S317"/>
    <mergeCell ref="Z315:Z316"/>
    <mergeCell ref="AA315:AA316"/>
    <mergeCell ref="AB315:AB316"/>
    <mergeCell ref="AD315:AD316"/>
    <mergeCell ref="K315:K317"/>
    <mergeCell ref="L315:L317"/>
    <mergeCell ref="M315:M316"/>
    <mergeCell ref="N315:N316"/>
    <mergeCell ref="O315:O317"/>
    <mergeCell ref="P315:P317"/>
    <mergeCell ref="E315:E317"/>
    <mergeCell ref="F315:F317"/>
    <mergeCell ref="G315:G317"/>
    <mergeCell ref="H315:H317"/>
    <mergeCell ref="I315:I317"/>
    <mergeCell ref="J315:J317"/>
    <mergeCell ref="A315:A317"/>
    <mergeCell ref="B315:B317"/>
    <mergeCell ref="AH318:AH325"/>
    <mergeCell ref="AI318:AI325"/>
    <mergeCell ref="T320:T321"/>
    <mergeCell ref="U320:U321"/>
    <mergeCell ref="V320:V323"/>
    <mergeCell ref="C315:C317"/>
    <mergeCell ref="A332:A338"/>
    <mergeCell ref="B332:B338"/>
    <mergeCell ref="C332:C338"/>
    <mergeCell ref="P318:P325"/>
    <mergeCell ref="Q318:Q325"/>
    <mergeCell ref="R318:R325"/>
    <mergeCell ref="S318:S325"/>
    <mergeCell ref="AF318:AF325"/>
    <mergeCell ref="AG318:AG325"/>
    <mergeCell ref="J318:J325"/>
    <mergeCell ref="K318:K325"/>
    <mergeCell ref="L318:L325"/>
    <mergeCell ref="M318:M325"/>
    <mergeCell ref="N318:N325"/>
    <mergeCell ref="O318:O325"/>
    <mergeCell ref="D318:D325"/>
    <mergeCell ref="E318:E325"/>
    <mergeCell ref="F318:F325"/>
    <mergeCell ref="G318:G325"/>
    <mergeCell ref="H318:H325"/>
    <mergeCell ref="I318:I325"/>
    <mergeCell ref="AF332:AF338"/>
    <mergeCell ref="AG332:AG338"/>
    <mergeCell ref="A326:A331"/>
    <mergeCell ref="B326:B331"/>
    <mergeCell ref="C326:C331"/>
    <mergeCell ref="D326:D331"/>
    <mergeCell ref="E326:E331"/>
    <mergeCell ref="F326:F331"/>
    <mergeCell ref="G326:G331"/>
    <mergeCell ref="H326:H331"/>
    <mergeCell ref="I326:I331"/>
    <mergeCell ref="D341:D344"/>
    <mergeCell ref="E341:E344"/>
    <mergeCell ref="F341:F344"/>
    <mergeCell ref="G341:G344"/>
    <mergeCell ref="H341:H344"/>
    <mergeCell ref="I341:I344"/>
    <mergeCell ref="V345:V346"/>
    <mergeCell ref="AF345:AF347"/>
    <mergeCell ref="AG345:AG347"/>
    <mergeCell ref="AH345:AH347"/>
    <mergeCell ref="AI345:AI347"/>
    <mergeCell ref="AH332:AH338"/>
    <mergeCell ref="AI332:AI338"/>
    <mergeCell ref="A341:A344"/>
    <mergeCell ref="B341:B344"/>
    <mergeCell ref="C341:C344"/>
    <mergeCell ref="P332:P338"/>
    <mergeCell ref="R332:R338"/>
    <mergeCell ref="S332:S338"/>
    <mergeCell ref="J332:J338"/>
    <mergeCell ref="K332:K338"/>
    <mergeCell ref="L332:L338"/>
    <mergeCell ref="M332:M338"/>
    <mergeCell ref="D332:D338"/>
    <mergeCell ref="E332:E338"/>
    <mergeCell ref="F332:F338"/>
    <mergeCell ref="G332:G338"/>
    <mergeCell ref="H332:H338"/>
    <mergeCell ref="I332:I338"/>
    <mergeCell ref="H339:H340"/>
    <mergeCell ref="V341:V342"/>
    <mergeCell ref="AF341:AF344"/>
    <mergeCell ref="AG341:AG344"/>
    <mergeCell ref="AH341:AH344"/>
    <mergeCell ref="AI341:AI344"/>
    <mergeCell ref="P341:P344"/>
    <mergeCell ref="Q341:Q344"/>
    <mergeCell ref="R341:R344"/>
    <mergeCell ref="S341:S344"/>
    <mergeCell ref="T341:T342"/>
    <mergeCell ref="U341:U342"/>
    <mergeCell ref="J341:J344"/>
    <mergeCell ref="K341:K344"/>
    <mergeCell ref="L341:L344"/>
    <mergeCell ref="M341:M344"/>
    <mergeCell ref="N341:N344"/>
    <mergeCell ref="O341:O344"/>
    <mergeCell ref="A348:A349"/>
    <mergeCell ref="B348:B349"/>
    <mergeCell ref="C348:C349"/>
    <mergeCell ref="P345:P347"/>
    <mergeCell ref="Q345:Q347"/>
    <mergeCell ref="R345:R347"/>
    <mergeCell ref="S345:S347"/>
    <mergeCell ref="T345:T346"/>
    <mergeCell ref="U345:U346"/>
    <mergeCell ref="J345:J347"/>
    <mergeCell ref="K345:K347"/>
    <mergeCell ref="L345:L347"/>
    <mergeCell ref="M345:M347"/>
    <mergeCell ref="N345:N347"/>
    <mergeCell ref="O345:O347"/>
    <mergeCell ref="D345:D347"/>
    <mergeCell ref="E345:E347"/>
    <mergeCell ref="F345:F347"/>
    <mergeCell ref="G345:G347"/>
    <mergeCell ref="H345:H347"/>
    <mergeCell ref="I345:I347"/>
    <mergeCell ref="A345:A347"/>
    <mergeCell ref="B345:B347"/>
    <mergeCell ref="C345:C347"/>
    <mergeCell ref="AH348:AH349"/>
    <mergeCell ref="AI348:AI349"/>
    <mergeCell ref="P348:P349"/>
    <mergeCell ref="Q348:Q349"/>
    <mergeCell ref="R348:R349"/>
    <mergeCell ref="S348:S349"/>
    <mergeCell ref="AF348:AF349"/>
    <mergeCell ref="AG348:AG349"/>
    <mergeCell ref="J348:J349"/>
    <mergeCell ref="K348:K349"/>
    <mergeCell ref="L348:L349"/>
    <mergeCell ref="M348:M349"/>
    <mergeCell ref="N348:N349"/>
    <mergeCell ref="O348:O349"/>
    <mergeCell ref="D348:D349"/>
    <mergeCell ref="E348:E349"/>
    <mergeCell ref="F348:F349"/>
    <mergeCell ref="G348:G349"/>
    <mergeCell ref="H348:H349"/>
    <mergeCell ref="I348:I349"/>
    <mergeCell ref="A350:A352"/>
    <mergeCell ref="B350:B352"/>
    <mergeCell ref="C350:C352"/>
    <mergeCell ref="AH350:AH352"/>
    <mergeCell ref="AI350:AI352"/>
    <mergeCell ref="A353:A355"/>
    <mergeCell ref="B353:B355"/>
    <mergeCell ref="C353:C355"/>
    <mergeCell ref="D353:D355"/>
    <mergeCell ref="E353:E355"/>
    <mergeCell ref="F353:F355"/>
    <mergeCell ref="P350:P352"/>
    <mergeCell ref="Q350:Q352"/>
    <mergeCell ref="R350:R352"/>
    <mergeCell ref="S350:S352"/>
    <mergeCell ref="AF350:AF352"/>
    <mergeCell ref="AG350:AG352"/>
    <mergeCell ref="J350:J352"/>
    <mergeCell ref="K350:K352"/>
    <mergeCell ref="L350:L352"/>
    <mergeCell ref="M350:M352"/>
    <mergeCell ref="N350:N352"/>
    <mergeCell ref="O350:O352"/>
    <mergeCell ref="D350:D352"/>
    <mergeCell ref="E350:E352"/>
    <mergeCell ref="F350:F352"/>
    <mergeCell ref="G350:G352"/>
    <mergeCell ref="H350:H352"/>
    <mergeCell ref="I350:I352"/>
    <mergeCell ref="S353:S355"/>
    <mergeCell ref="AF353:AF355"/>
    <mergeCell ref="AG353:AG355"/>
    <mergeCell ref="AH353:AH355"/>
    <mergeCell ref="AI353:AI355"/>
    <mergeCell ref="A356:A357"/>
    <mergeCell ref="M353:M355"/>
    <mergeCell ref="N353:N355"/>
    <mergeCell ref="O353:O355"/>
    <mergeCell ref="P353:P355"/>
    <mergeCell ref="Q353:Q355"/>
    <mergeCell ref="R353:R355"/>
    <mergeCell ref="G353:G355"/>
    <mergeCell ref="H353:H355"/>
    <mergeCell ref="I353:I355"/>
    <mergeCell ref="J353:J355"/>
    <mergeCell ref="K353:K355"/>
    <mergeCell ref="L353:L355"/>
    <mergeCell ref="B356:B357"/>
    <mergeCell ref="C356:C357"/>
    <mergeCell ref="D356:D357"/>
    <mergeCell ref="AI356:AI357"/>
    <mergeCell ref="E356:E357"/>
    <mergeCell ref="F356:F357"/>
    <mergeCell ref="G356:G357"/>
    <mergeCell ref="AF356:AF357"/>
    <mergeCell ref="AG356:AG357"/>
    <mergeCell ref="AH356:AH357"/>
    <mergeCell ref="K356:K357"/>
    <mergeCell ref="AI358:AI365"/>
    <mergeCell ref="A366:A372"/>
    <mergeCell ref="B366:B372"/>
    <mergeCell ref="C366:C372"/>
    <mergeCell ref="D366:D372"/>
    <mergeCell ref="E366:E372"/>
    <mergeCell ref="F366:F372"/>
    <mergeCell ref="G366:G372"/>
    <mergeCell ref="T358:T360"/>
    <mergeCell ref="U358:U360"/>
    <mergeCell ref="V358:V360"/>
    <mergeCell ref="AF358:AF365"/>
    <mergeCell ref="AG358:AG365"/>
    <mergeCell ref="AH358:AH365"/>
    <mergeCell ref="N358:N365"/>
    <mergeCell ref="O358:O365"/>
    <mergeCell ref="P358:P365"/>
    <mergeCell ref="Q358:Q365"/>
    <mergeCell ref="R366:R372"/>
    <mergeCell ref="S366:S372"/>
    <mergeCell ref="H366:H372"/>
    <mergeCell ref="I366:I372"/>
    <mergeCell ref="J366:J372"/>
    <mergeCell ref="K366:K372"/>
    <mergeCell ref="L366:L372"/>
    <mergeCell ref="M366:M372"/>
    <mergeCell ref="L356:L357"/>
    <mergeCell ref="M356:M357"/>
    <mergeCell ref="N356:N357"/>
    <mergeCell ref="O356:O357"/>
    <mergeCell ref="P356:P357"/>
    <mergeCell ref="H356:H357"/>
    <mergeCell ref="I356:I357"/>
    <mergeCell ref="J356:J357"/>
    <mergeCell ref="A358:A365"/>
    <mergeCell ref="B358:B365"/>
    <mergeCell ref="C358:C365"/>
    <mergeCell ref="D358:D365"/>
    <mergeCell ref="E358:E365"/>
    <mergeCell ref="F358:F365"/>
    <mergeCell ref="G358:G365"/>
    <mergeCell ref="Q356:Q357"/>
    <mergeCell ref="R356:R357"/>
    <mergeCell ref="S356:S357"/>
    <mergeCell ref="AI373:AI379"/>
    <mergeCell ref="I339:I340"/>
    <mergeCell ref="J339:J340"/>
    <mergeCell ref="K339:K340"/>
    <mergeCell ref="L339:L340"/>
    <mergeCell ref="M339:M340"/>
    <mergeCell ref="P339:P340"/>
    <mergeCell ref="R339:R340"/>
    <mergeCell ref="S339:S340"/>
    <mergeCell ref="AF339:AF340"/>
    <mergeCell ref="AG339:AG340"/>
    <mergeCell ref="AH339:AH340"/>
    <mergeCell ref="AI339:AI340"/>
    <mergeCell ref="O339:O340"/>
    <mergeCell ref="S358:S365"/>
    <mergeCell ref="H358:H365"/>
    <mergeCell ref="I358:I365"/>
    <mergeCell ref="J358:J365"/>
    <mergeCell ref="K358:K365"/>
    <mergeCell ref="L358:L365"/>
    <mergeCell ref="M358:M365"/>
    <mergeCell ref="AF366:AF372"/>
    <mergeCell ref="AG366:AG372"/>
    <mergeCell ref="AH366:AH372"/>
    <mergeCell ref="AI366:AI372"/>
    <mergeCell ref="N366:N372"/>
    <mergeCell ref="Q373:Q379"/>
    <mergeCell ref="R373:R379"/>
    <mergeCell ref="R358:R365"/>
    <mergeCell ref="O366:O372"/>
    <mergeCell ref="P366:P372"/>
    <mergeCell ref="Q366:Q372"/>
    <mergeCell ref="I373:I379"/>
    <mergeCell ref="J373:J379"/>
    <mergeCell ref="S380:S382"/>
    <mergeCell ref="H380:H382"/>
    <mergeCell ref="I380:I382"/>
    <mergeCell ref="J380:J382"/>
    <mergeCell ref="K380:K382"/>
    <mergeCell ref="L380:L382"/>
    <mergeCell ref="M380:M382"/>
    <mergeCell ref="N380:N382"/>
    <mergeCell ref="O380:O382"/>
    <mergeCell ref="P380:P382"/>
    <mergeCell ref="Q380:Q382"/>
    <mergeCell ref="R380:R382"/>
    <mergeCell ref="A373:A379"/>
    <mergeCell ref="B373:B379"/>
    <mergeCell ref="C373:C379"/>
    <mergeCell ref="D373:D379"/>
    <mergeCell ref="A380:A382"/>
    <mergeCell ref="B380:B382"/>
    <mergeCell ref="C380:C382"/>
    <mergeCell ref="D380:D382"/>
    <mergeCell ref="E380:E382"/>
    <mergeCell ref="F380:F382"/>
    <mergeCell ref="G380:G382"/>
    <mergeCell ref="AF380:AF382"/>
    <mergeCell ref="AG380:AG382"/>
    <mergeCell ref="AH380:AH382"/>
    <mergeCell ref="A389:A393"/>
    <mergeCell ref="B389:B393"/>
    <mergeCell ref="C389:C393"/>
    <mergeCell ref="D389:D393"/>
    <mergeCell ref="E389:E393"/>
    <mergeCell ref="F389:F393"/>
    <mergeCell ref="G389:G393"/>
    <mergeCell ref="AF389:AF393"/>
    <mergeCell ref="AG389:AG393"/>
    <mergeCell ref="AH389:AH393"/>
    <mergeCell ref="Q383:Q388"/>
    <mergeCell ref="R383:R388"/>
    <mergeCell ref="S383:S388"/>
    <mergeCell ref="AF383:AF388"/>
    <mergeCell ref="AG383:AG388"/>
    <mergeCell ref="AH383:AH388"/>
    <mergeCell ref="K383:K388"/>
    <mergeCell ref="L383:L388"/>
    <mergeCell ref="M383:M388"/>
    <mergeCell ref="N383:N388"/>
    <mergeCell ref="O383:O388"/>
    <mergeCell ref="N339:N340"/>
    <mergeCell ref="AI389:AI393"/>
    <mergeCell ref="N389:N393"/>
    <mergeCell ref="O389:O393"/>
    <mergeCell ref="P389:P393"/>
    <mergeCell ref="Q389:Q393"/>
    <mergeCell ref="R389:R393"/>
    <mergeCell ref="S389:S393"/>
    <mergeCell ref="H389:H393"/>
    <mergeCell ref="I389:I393"/>
    <mergeCell ref="J389:J393"/>
    <mergeCell ref="K389:K393"/>
    <mergeCell ref="L389:L393"/>
    <mergeCell ref="M389:M393"/>
    <mergeCell ref="AI380:AI382"/>
    <mergeCell ref="C383:C388"/>
    <mergeCell ref="D383:D388"/>
    <mergeCell ref="AI383:AI388"/>
    <mergeCell ref="S373:S379"/>
    <mergeCell ref="AF373:AF379"/>
    <mergeCell ref="AG373:AG379"/>
    <mergeCell ref="AH373:AH379"/>
    <mergeCell ref="K373:K379"/>
    <mergeCell ref="L373:L379"/>
    <mergeCell ref="M373:M379"/>
    <mergeCell ref="N373:N379"/>
    <mergeCell ref="O373:O379"/>
    <mergeCell ref="P373:P379"/>
    <mergeCell ref="E373:E379"/>
    <mergeCell ref="F373:F379"/>
    <mergeCell ref="G373:G379"/>
    <mergeCell ref="H373:H379"/>
    <mergeCell ref="I394:I395"/>
    <mergeCell ref="J394:J395"/>
    <mergeCell ref="K394:K395"/>
    <mergeCell ref="L394:L395"/>
    <mergeCell ref="M394:M395"/>
    <mergeCell ref="A394:A395"/>
    <mergeCell ref="P383:P388"/>
    <mergeCell ref="E383:E388"/>
    <mergeCell ref="F383:F388"/>
    <mergeCell ref="G383:G388"/>
    <mergeCell ref="H383:H388"/>
    <mergeCell ref="I383:I388"/>
    <mergeCell ref="J383:J388"/>
    <mergeCell ref="A383:A388"/>
    <mergeCell ref="B383:B388"/>
    <mergeCell ref="B394:B395"/>
    <mergeCell ref="C394:C395"/>
    <mergeCell ref="D394:D395"/>
    <mergeCell ref="E394:E395"/>
    <mergeCell ref="F394:F395"/>
    <mergeCell ref="G394:G395"/>
    <mergeCell ref="AC326:AC327"/>
    <mergeCell ref="AD326:AD327"/>
    <mergeCell ref="AE326:AE327"/>
    <mergeCell ref="AF326:AF331"/>
    <mergeCell ref="AG326:AG331"/>
    <mergeCell ref="AH326:AH331"/>
    <mergeCell ref="AI326:AI331"/>
    <mergeCell ref="A401:B401"/>
    <mergeCell ref="AF394:AF395"/>
    <mergeCell ref="AG394:AG395"/>
    <mergeCell ref="AH394:AH395"/>
    <mergeCell ref="AI394:AI395"/>
    <mergeCell ref="A400:B400"/>
    <mergeCell ref="Z394:Z395"/>
    <mergeCell ref="AA394:AA395"/>
    <mergeCell ref="AB394:AB395"/>
    <mergeCell ref="AC394:AC395"/>
    <mergeCell ref="AD394:AD395"/>
    <mergeCell ref="AE394:AE395"/>
    <mergeCell ref="T394:T395"/>
    <mergeCell ref="U394:U395"/>
    <mergeCell ref="V394:V395"/>
    <mergeCell ref="W394:W395"/>
    <mergeCell ref="X394:X395"/>
    <mergeCell ref="Y394:Y395"/>
    <mergeCell ref="N394:N395"/>
    <mergeCell ref="O394:O395"/>
    <mergeCell ref="P394:P395"/>
    <mergeCell ref="Q394:Q395"/>
    <mergeCell ref="R394:R395"/>
    <mergeCell ref="S394:S395"/>
    <mergeCell ref="H394:H395"/>
    <mergeCell ref="N335:N336"/>
    <mergeCell ref="O332:O333"/>
    <mergeCell ref="O335:O336"/>
    <mergeCell ref="O337:O338"/>
    <mergeCell ref="N337:N338"/>
    <mergeCell ref="Q336:Q338"/>
    <mergeCell ref="Q332:Q335"/>
    <mergeCell ref="U333:U334"/>
    <mergeCell ref="V333:V334"/>
    <mergeCell ref="T333:T334"/>
    <mergeCell ref="N332:N334"/>
    <mergeCell ref="J326:J331"/>
    <mergeCell ref="K326:K331"/>
    <mergeCell ref="L326:L331"/>
    <mergeCell ref="M326:M331"/>
    <mergeCell ref="N326:N331"/>
    <mergeCell ref="O326:O331"/>
    <mergeCell ref="P326:P331"/>
    <mergeCell ref="Q326:Q331"/>
    <mergeCell ref="R326:R331"/>
    <mergeCell ref="S326:S331"/>
  </mergeCell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8208;#</Resource_x0020_or_x0020_opinion_x0020_entry>
    <Publish_x0020_to_x0020_web_x003f_ xmlns="94cc8053-8d8c-49ea-856f-1648b6275459">true</Publish_x0020_to_x0020_web_x003f_>
    <Resource_x0020_or_x0020_opinion_x0020_entryC_WebSection xmlns="94cc8053-8d8c-49ea-856f-1648b6275459" xsi:nil="true"/>
    <External_x0020_download xmlns="94cc8053-8d8c-49ea-856f-1648b6275459" xsi:nil="true"/>
    <Number_x0020_of_x0020_pages xmlns="94cc8053-8d8c-49ea-856f-1648b6275459" xsi:nil="true"/>
    <Resource_x0020_or_x0020_opinion_x0020_entryAuthor_x0028_s_x0029_ xmlns="94cc8053-8d8c-49ea-856f-1648b6275459" xsi:nil="true"/>
    <Resource_x0020_or_x0020_opinion_x0020_entryTitle_x002c__x0020_series_x0020_0 xmlns="94cc8053-8d8c-49ea-856f-1648b62754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8B5216-304C-4468-A791-056C16E89266}"/>
</file>

<file path=customXml/itemProps2.xml><?xml version="1.0" encoding="utf-8"?>
<ds:datastoreItem xmlns:ds="http://schemas.openxmlformats.org/officeDocument/2006/customXml" ds:itemID="{41CA9C0F-68F1-420A-A52B-8B9C0F6441F4}"/>
</file>

<file path=customXml/itemProps3.xml><?xml version="1.0" encoding="utf-8"?>
<ds:datastoreItem xmlns:ds="http://schemas.openxmlformats.org/officeDocument/2006/customXml" ds:itemID="{59682911-4532-4793-B229-DE8D0A2CD8A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PFIs</vt:lpstr>
    </vt:vector>
  </TitlesOfParts>
  <Company>DV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Dataset Private Finance Interventions 5 multilateral climate funds</dc:title>
  <dc:creator>EC</dc:creator>
  <cp:lastModifiedBy>Shelagh Whitley</cp:lastModifiedBy>
  <dcterms:created xsi:type="dcterms:W3CDTF">2014-06-02T09:44:49Z</dcterms:created>
  <dcterms:modified xsi:type="dcterms:W3CDTF">2014-06-26T09:34:44Z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