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Italy\"/>
    </mc:Choice>
  </mc:AlternateContent>
  <bookViews>
    <workbookView xWindow="0" yWindow="0" windowWidth="15870" windowHeight="4425" tabRatio="500"/>
  </bookViews>
  <sheets>
    <sheet name="Overview" sheetId="10" r:id="rId1"/>
    <sheet name="National Subsidies" sheetId="1" r:id="rId2"/>
    <sheet name="SOE Investment" sheetId="8"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D15" i="1" l="1"/>
  <c r="D14" i="1"/>
  <c r="D11" i="1"/>
  <c r="D7" i="1"/>
  <c r="D6" i="1"/>
  <c r="G11" i="6"/>
  <c r="E9" i="3"/>
  <c r="E11" i="3"/>
  <c r="E13" i="3" s="1"/>
  <c r="F11" i="3"/>
  <c r="F13" i="3"/>
  <c r="B10" i="3"/>
  <c r="G10" i="3" s="1"/>
  <c r="C10" i="3"/>
  <c r="C11" i="3"/>
  <c r="C13" i="3"/>
  <c r="D10" i="3"/>
  <c r="E10" i="3"/>
  <c r="B9" i="3"/>
  <c r="G9" i="3" s="1"/>
  <c r="H9" i="3" s="1"/>
  <c r="D8" i="3"/>
  <c r="G8" i="3" s="1"/>
  <c r="D11" i="3"/>
  <c r="D13" i="3" s="1"/>
  <c r="E8" i="3"/>
  <c r="B11" i="3"/>
  <c r="B13" i="3" s="1"/>
  <c r="H8" i="3" l="1"/>
  <c r="H11" i="3" s="1"/>
  <c r="H13" i="3" s="1"/>
  <c r="G11" i="3"/>
  <c r="G13" i="3" s="1"/>
  <c r="D16" i="1"/>
</calcChain>
</file>

<file path=xl/sharedStrings.xml><?xml version="1.0" encoding="utf-8"?>
<sst xmlns="http://schemas.openxmlformats.org/spreadsheetml/2006/main" count="171" uniqueCount="129">
  <si>
    <t xml:space="preserve">SACE guaranteed a 100 million dollar loan to ORPIC, a
company owned by the Oman government operating
in the crude oil refining and petrochemical industries,
for supply contracts entered into by Italian companies
concerning the upgrading and expansion of the Sohar
refinery. </t>
    <phoneticPr fontId="3" type="noConversion"/>
  </si>
  <si>
    <t>Source</t>
    <phoneticPr fontId="3" type="noConversion"/>
  </si>
  <si>
    <t>Notes: According to 2013 CDP report, oil and gas were 23% of SACE's 35.3 billion Euro portfolio - or EUR8 billion (MAY INCLUDE OUTSTANDING GUARANTEES/CREDITS NOT JUST APPROVALS DURING 2013)</t>
    <phoneticPr fontId="3" type="noConversion"/>
  </si>
  <si>
    <t>Fossil Fuel Energy Production on Smaller Islands</t>
  </si>
  <si>
    <t>Source 2013</t>
    <phoneticPr fontId="3" type="noConversion"/>
  </si>
  <si>
    <t>Source 2014</t>
    <phoneticPr fontId="3" type="noConversion"/>
  </si>
  <si>
    <t>2013 estimate, million USD</t>
    <phoneticPr fontId="3" type="noConversion"/>
  </si>
  <si>
    <t>http://www.cdp.it/static/upload/201/2013-annual-report.pdf</t>
  </si>
  <si>
    <t>Oil and Gas</t>
    <phoneticPr fontId="3" type="noConversion"/>
  </si>
  <si>
    <t>Refining</t>
  </si>
  <si>
    <t>Refining</t>
    <phoneticPr fontId="3" type="noConversion"/>
  </si>
  <si>
    <t>Oil</t>
    <phoneticPr fontId="3" type="noConversion"/>
  </si>
  <si>
    <t>Floating Transfer Stations for Transshipping Coal from East Kalimantan Mines</t>
    <phoneticPr fontId="3" type="noConversion"/>
  </si>
  <si>
    <t>Indonesia</t>
    <phoneticPr fontId="3" type="noConversion"/>
  </si>
  <si>
    <t>Floating Transfer Stations for Transshipping Coal from East Kalimantan Mines (Coal Mining-shipping to support export)</t>
    <phoneticPr fontId="3" type="noConversion"/>
  </si>
  <si>
    <t>Coal</t>
    <phoneticPr fontId="3" type="noConversion"/>
  </si>
  <si>
    <t>Oil</t>
    <phoneticPr fontId="3" type="noConversion"/>
  </si>
  <si>
    <t>Oil</t>
    <phoneticPr fontId="3" type="noConversion"/>
  </si>
  <si>
    <t>Nghi Son Refinery</t>
    <phoneticPr fontId="3" type="noConversion"/>
  </si>
  <si>
    <t>Vietnam</t>
    <phoneticPr fontId="3" type="noConversion"/>
  </si>
  <si>
    <t>SACE has guaranteed a 420 million euro loan granted to the Russian energy giant Lukoil
for the renovation and energy efficiency improvement of the Burgas refinery in Bulgaria,
carried out by Technip include the construction of a
hydrocracking plant</t>
    <phoneticPr fontId="3" type="noConversion"/>
  </si>
  <si>
    <t>Global</t>
    <phoneticPr fontId="3" type="noConversion"/>
  </si>
  <si>
    <t>Oil and Gas</t>
    <phoneticPr fontId="3" type="noConversion"/>
  </si>
  <si>
    <t>Exploration</t>
    <phoneticPr fontId="3" type="noConversion"/>
  </si>
  <si>
    <t>GE International Operations</t>
    <phoneticPr fontId="3" type="noConversion"/>
  </si>
  <si>
    <t>Nigeria</t>
    <phoneticPr fontId="3" type="noConversion"/>
  </si>
  <si>
    <t>Reduction of excise duty on natural gas used in the uses of the construction site, in stationary engines and in field operations for the extraction of hydrocarbons</t>
  </si>
  <si>
    <t>no data</t>
    <phoneticPr fontId="3" type="noConversion"/>
  </si>
  <si>
    <t>OECD, 2014</t>
    <phoneticPr fontId="3" type="noConversion"/>
  </si>
  <si>
    <t>VAT deductions for fossil fuels for electricity generation</t>
    <phoneticPr fontId="3" type="noConversion"/>
  </si>
  <si>
    <t>Acquisition of VARD Holdings - construction of support vessels for oil and natural gas exploration and production activities (offshore support vessels)</t>
  </si>
  <si>
    <t>Annual avg. fossil fuel finance</t>
  </si>
  <si>
    <t>Subtotal domestic</t>
  </si>
  <si>
    <t>Subtotal international</t>
  </si>
  <si>
    <t>Institution name</t>
  </si>
  <si>
    <t>Domestic</t>
  </si>
  <si>
    <t>International</t>
  </si>
  <si>
    <t>Project</t>
  </si>
  <si>
    <t>Description</t>
  </si>
  <si>
    <t>Fossil Fuel Sector</t>
  </si>
  <si>
    <t>Value</t>
  </si>
  <si>
    <t>http://www.cassaddpp.it/static/upload/201/2013-annual-report.pdf</t>
  </si>
  <si>
    <t>http://www.sace.it/GruppoSACE/export/sites/default/download/comunicati/2013/20130129-CS_-Coeclerici_SACE_Indonesia_EN.pdf</t>
  </si>
  <si>
    <t>http://www.sace.it/docs/default-source/gruppo-in-cifre/2014-eng/annual-report-2014.pdf</t>
    <phoneticPr fontId="3" type="noConversion"/>
  </si>
  <si>
    <t>http://www.sace.it/docs/default-source/gruppo-in-cifre/2014-eng/annual-report-2014.pdf</t>
    <phoneticPr fontId="3" type="noConversion"/>
  </si>
  <si>
    <t>Upstream transport</t>
    <phoneticPr fontId="3" type="noConversion"/>
  </si>
  <si>
    <t>Lukoil</t>
    <phoneticPr fontId="3" type="noConversion"/>
  </si>
  <si>
    <t>Bulgaria</t>
    <phoneticPr fontId="3" type="noConversion"/>
  </si>
  <si>
    <t>Stage</t>
  </si>
  <si>
    <t>Cassa depositi e prestiti</t>
  </si>
  <si>
    <t>Equity investment in Ansaldo Energia</t>
  </si>
  <si>
    <t>Acquisition of VARD Holdings</t>
  </si>
  <si>
    <t>The SACE group has provided the Nigerian company GE International Operations
(Nuovo Pignone) with its full backing in an innovative scheme combining the export credit
insurance offered by SACE with the discounting of receivables by SACE Fct, making support worth around 11 million dollars for the supply of oil plant turbines.</t>
    <phoneticPr fontId="3" type="noConversion"/>
  </si>
  <si>
    <t>Electricity Production</t>
    <phoneticPr fontId="3" type="noConversion"/>
  </si>
  <si>
    <t>Period</t>
  </si>
  <si>
    <t>MEF, 2013a</t>
  </si>
  <si>
    <t>2014 estimate, million USD</t>
    <phoneticPr fontId="3" type="noConversion"/>
  </si>
  <si>
    <t>Unione Nazionale Imprese Elettriche Minori, 2014</t>
    <phoneticPr fontId="3" type="noConversion"/>
  </si>
  <si>
    <t>Subsidy</t>
  </si>
  <si>
    <t>Subsidy type</t>
  </si>
  <si>
    <t>Targeted energy source</t>
  </si>
  <si>
    <t xml:space="preserve">Estimated annual amount, million USD </t>
  </si>
  <si>
    <t>Stage:</t>
  </si>
  <si>
    <t>Servizi Assicurativi del Commercio Estero</t>
  </si>
  <si>
    <t>Equity investment in Fincantieri Oil and Gas</t>
  </si>
  <si>
    <t>Equity investment in Fincantieri Oil and Gas</t>
    <phoneticPr fontId="3" type="noConversion"/>
  </si>
  <si>
    <t>Direct spending (including on infrastructure)</t>
  </si>
  <si>
    <t>Nghi Son oil refinery and petrochemicals complex ECA 2014</t>
    <phoneticPr fontId="3" type="noConversion"/>
  </si>
  <si>
    <t>STAR (Socar Turkey Aegean Refinery) project</t>
  </si>
  <si>
    <t>ORPIC</t>
    <phoneticPr fontId="3" type="noConversion"/>
  </si>
  <si>
    <t>Global</t>
    <phoneticPr fontId="3" type="noConversion"/>
  </si>
  <si>
    <t>Turkey</t>
    <phoneticPr fontId="3" type="noConversion"/>
  </si>
  <si>
    <t>Oman</t>
    <phoneticPr fontId="3" type="noConversion"/>
  </si>
  <si>
    <t>Natural Gas</t>
    <phoneticPr fontId="3" type="noConversion"/>
  </si>
  <si>
    <t>Electricity Production</t>
    <phoneticPr fontId="3" type="noConversion"/>
  </si>
  <si>
    <t>Exploration</t>
    <phoneticPr fontId="3" type="noConversion"/>
  </si>
  <si>
    <t>MEF, 2014</t>
  </si>
  <si>
    <t>SACE guaranteed a 600 million dollar loan for
the STAR (Socar Turkey Aegean Refinery) project,
which concerns the construction of a greenfield
refinery near Izmir and involves several Italian
companies, including Saipem.</t>
    <phoneticPr fontId="3" type="noConversion"/>
  </si>
  <si>
    <t>Recipient Country</t>
  </si>
  <si>
    <t>PF Institution</t>
  </si>
  <si>
    <t>Exemption from excise duty on electricity used in gasification plants</t>
  </si>
  <si>
    <t>Gas</t>
  </si>
  <si>
    <t>Gas and Oil</t>
  </si>
  <si>
    <t>Royalty Reductions</t>
  </si>
  <si>
    <t>Gas, Oil, Coal</t>
  </si>
  <si>
    <t>Total National Subsidies (m USD)</t>
  </si>
  <si>
    <t>Diesel Fuel</t>
  </si>
  <si>
    <t xml:space="preserve">Direct expenditure </t>
  </si>
  <si>
    <t>Totals 2013/2014 (USD)</t>
  </si>
  <si>
    <t>Generation</t>
  </si>
  <si>
    <t>Processing</t>
  </si>
  <si>
    <t>Extraction</t>
  </si>
  <si>
    <t>There are no majority state owned enterprise in Italy involved in fossil fuel production.</t>
  </si>
  <si>
    <t>EY, 2015; OECD, 2014</t>
    <phoneticPr fontId="3" type="noConversion"/>
  </si>
  <si>
    <t>MSE, 2013b; OLT, 2014</t>
    <phoneticPr fontId="3" type="noConversion"/>
  </si>
  <si>
    <t xml:space="preserve">Total fossil fuel finance 2013 &amp; 2014 </t>
    <phoneticPr fontId="3" type="noConversion"/>
  </si>
  <si>
    <t>N/A</t>
    <phoneticPr fontId="3" type="noConversion"/>
  </si>
  <si>
    <t>Cassa depositi e prestiti</t>
    <phoneticPr fontId="3" type="noConversion"/>
  </si>
  <si>
    <t>Multilateral development bank shares</t>
    <phoneticPr fontId="3"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</si>
  <si>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</si>
  <si>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</si>
  <si>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</si>
  <si>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</si>
  <si>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</si>
  <si>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</si>
  <si>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</si>
  <si>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Other support measures</t>
  </si>
  <si>
    <t>Payments from Gestore dei Servizi Energetici (for the CIP6 incentive)</t>
  </si>
  <si>
    <t>FF generation</t>
  </si>
  <si>
    <t>Payments relating to the early termination of the CIP6 agreements</t>
  </si>
  <si>
    <t> TBD from Ravenna if this should be included</t>
  </si>
  <si>
    <r>
      <t>National subsidies (</t>
    </r>
    <r>
      <rPr>
        <b/>
        <sz val="10"/>
        <color indexed="62"/>
        <rFont val="Arial"/>
        <family val="2"/>
      </rPr>
      <t xml:space="preserve">million </t>
    </r>
    <r>
      <rPr>
        <b/>
        <sz val="10"/>
        <color rgb="FF4F81BD"/>
        <rFont val="Arial"/>
        <family val="2"/>
      </rPr>
      <t>USD  - except where otherwise indicated)</t>
    </r>
  </si>
  <si>
    <t>SOE Investment (USD million  - except where otherwise indicated)</t>
  </si>
  <si>
    <t>Public finance domestic (full) (USD  - except where otherwise indicated)</t>
  </si>
  <si>
    <t>No domestic public finance for fossil fuel production was identified.</t>
  </si>
  <si>
    <t>Public finance international (full) (USD  - except where otherwise indicated)</t>
  </si>
  <si>
    <t>Coal mining</t>
  </si>
  <si>
    <t>Coal fired power</t>
  </si>
  <si>
    <t>Upstream oil and gas</t>
  </si>
  <si>
    <t>Oil and gas pipelines, power plants and refineries</t>
  </si>
  <si>
    <t xml:space="preserve">Multiple fossil fuels or not specified </t>
  </si>
  <si>
    <t xml:space="preserve">OLT Livorno offshore re-gasification plant </t>
  </si>
  <si>
    <t>Public finance summary (USD million - except where otherwise indicated)</t>
  </si>
  <si>
    <t>Tax expenditure</t>
  </si>
  <si>
    <t>G20 SUBSIDIES FOR OIL, GAS AND COAL PRODUCTION: ITALY</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</si>
  <si>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</si>
  <si>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</si>
  <si>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</si>
  <si>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Italy country study: http://www.odi.org/publications/10074-g20-subsidies-oil-gas-coal-production-italy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</si>
</sst>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8" formatCode="_(* #,##0.00_);_(* \(#,##0.00\);_(* &quot;-&quot;??_);_(@_)"/>
    <numFmt numFmtId="169" formatCode="0.0"/>
    <numFmt numFmtId="170" formatCode="_(* #,##0_);_(* \(#,##0\);_(* &quot;-&quot;??_);_(@_)"/>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sz val="12"/>
      <color indexed="8"/>
      <name val="Calibri"/>
      <family val="2"/>
    </font>
    <font>
      <sz val="10"/>
      <name val="Arial"/>
      <family val="2"/>
    </font>
    <font>
      <sz val="10"/>
      <color indexed="8"/>
      <name val="Arial"/>
      <family val="2"/>
    </font>
    <font>
      <b/>
      <sz val="10"/>
      <color indexed="8"/>
      <name val="Arial"/>
      <family val="2"/>
    </font>
    <font>
      <sz val="10"/>
      <color indexed="8"/>
      <name val="Arial"/>
      <family val="2"/>
    </font>
    <font>
      <b/>
      <i/>
      <sz val="10"/>
      <color indexed="8"/>
      <name val="Arial"/>
      <family val="2"/>
    </font>
    <font>
      <b/>
      <sz val="10"/>
      <color indexed="8"/>
      <name val="Arial"/>
      <family val="2"/>
    </font>
    <font>
      <b/>
      <sz val="10"/>
      <color rgb="FF4F81BD"/>
      <name val="Arial"/>
      <family val="2"/>
    </font>
    <font>
      <i/>
      <sz val="10"/>
      <color indexed="8"/>
      <name val="Arial"/>
      <family val="2"/>
    </font>
    <font>
      <i/>
      <sz val="10"/>
      <color indexed="9"/>
      <name val="Arial"/>
      <family val="2"/>
    </font>
    <font>
      <b/>
      <sz val="10"/>
      <color indexed="62"/>
      <name val="Arial"/>
      <family val="2"/>
    </font>
    <font>
      <b/>
      <sz val="8"/>
      <color indexed="62"/>
      <name val="Arial"/>
      <family val="2"/>
    </font>
    <font>
      <sz val="8"/>
      <color indexed="8"/>
      <name val="Arial"/>
      <family val="2"/>
    </font>
    <font>
      <b/>
      <sz val="8"/>
      <color indexed="8"/>
      <name val="Arial"/>
      <family val="2"/>
    </font>
    <font>
      <sz val="8"/>
      <color indexed="8"/>
      <name val="Cambria"/>
      <family val="1"/>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bgColor indexed="64"/>
      </patternFill>
    </fill>
    <fill>
      <patternFill patternType="solid">
        <fgColor theme="0"/>
        <bgColor indexed="64"/>
      </patternFill>
    </fill>
  </fills>
  <borders count="4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ck">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indexed="64"/>
      </right>
      <top style="medium">
        <color indexed="64"/>
      </top>
      <bottom style="thin">
        <color indexed="64"/>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style="thin">
        <color auto="1"/>
      </top>
      <bottom/>
      <diagonal/>
    </border>
    <border>
      <left/>
      <right style="thin">
        <color auto="1"/>
      </right>
      <top style="medium">
        <color auto="1"/>
      </top>
      <bottom style="thick">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thick">
        <color auto="1"/>
      </bottom>
      <diagonal/>
    </border>
    <border>
      <left style="thin">
        <color auto="1"/>
      </left>
      <right style="medium">
        <color indexed="64"/>
      </right>
      <top style="medium">
        <color auto="1"/>
      </top>
      <bottom style="thick">
        <color auto="1"/>
      </bottom>
      <diagonal/>
    </border>
    <border>
      <left style="thin">
        <color auto="1"/>
      </left>
      <right style="thick">
        <color auto="1"/>
      </right>
      <top/>
      <bottom/>
      <diagonal/>
    </border>
    <border>
      <left/>
      <right style="thin">
        <color auto="1"/>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8" fontId="4" fillId="0" borderId="0" applyFont="0" applyFill="0" applyBorder="0" applyAlignment="0" applyProtection="0"/>
    <xf numFmtId="0" fontId="1" fillId="0" borderId="0" applyNumberFormat="0" applyFill="0" applyBorder="0" applyAlignment="0" applyProtection="0"/>
  </cellStyleXfs>
  <cellXfs count="129">
    <xf numFmtId="0" fontId="0" fillId="0" borderId="0" xfId="0"/>
    <xf numFmtId="0" fontId="5" fillId="0" borderId="11" xfId="0" applyFont="1" applyBorder="1" applyAlignment="1">
      <alignment wrapText="1"/>
    </xf>
    <xf numFmtId="0" fontId="6" fillId="0" borderId="0" xfId="0" applyFont="1" applyAlignment="1">
      <alignment wrapText="1"/>
    </xf>
    <xf numFmtId="0" fontId="7" fillId="0" borderId="11" xfId="0" applyFont="1" applyBorder="1" applyAlignment="1">
      <alignment horizontal="center" vertical="center" wrapText="1"/>
    </xf>
    <xf numFmtId="0" fontId="8" fillId="0" borderId="11" xfId="0" applyFont="1" applyBorder="1" applyAlignment="1">
      <alignment wrapText="1"/>
    </xf>
    <xf numFmtId="0" fontId="8" fillId="0" borderId="11" xfId="0" applyFont="1" applyBorder="1" applyAlignment="1">
      <alignment horizontal="left" wrapText="1"/>
    </xf>
    <xf numFmtId="0" fontId="8" fillId="0" borderId="11" xfId="0" applyFont="1" applyBorder="1" applyAlignment="1">
      <alignment horizontal="center" vertical="center" wrapText="1"/>
    </xf>
    <xf numFmtId="168" fontId="8" fillId="0" borderId="11" xfId="3" applyFont="1" applyBorder="1" applyAlignment="1">
      <alignment wrapText="1"/>
    </xf>
    <xf numFmtId="0" fontId="6" fillId="0" borderId="0" xfId="0" applyFont="1"/>
    <xf numFmtId="0" fontId="8" fillId="0" borderId="11" xfId="0" applyFont="1" applyBorder="1" applyAlignment="1">
      <alignment horizontal="left" vertical="center" wrapText="1"/>
    </xf>
    <xf numFmtId="168" fontId="8" fillId="0" borderId="11" xfId="3" applyFont="1" applyBorder="1" applyAlignment="1">
      <alignment horizontal="center" vertical="center" wrapText="1"/>
    </xf>
    <xf numFmtId="0" fontId="8" fillId="3" borderId="11" xfId="0" applyFont="1" applyFill="1" applyBorder="1" applyAlignment="1">
      <alignment horizontal="left" wrapText="1"/>
    </xf>
    <xf numFmtId="168" fontId="6" fillId="0" borderId="0" xfId="0" applyNumberFormat="1" applyFont="1" applyAlignment="1">
      <alignment wrapText="1"/>
    </xf>
    <xf numFmtId="0" fontId="6" fillId="0" borderId="0" xfId="0" applyFont="1" applyAlignment="1"/>
    <xf numFmtId="0" fontId="8" fillId="0" borderId="0" xfId="0" applyFont="1"/>
    <xf numFmtId="0" fontId="8" fillId="0" borderId="0" xfId="0" applyFont="1" applyAlignment="1">
      <alignment horizontal="justify" vertical="center"/>
    </xf>
    <xf numFmtId="0" fontId="7" fillId="0" borderId="0" xfId="0" applyFont="1" applyAlignment="1">
      <alignment horizontal="justify" vertical="center"/>
    </xf>
    <xf numFmtId="0" fontId="1" fillId="0" borderId="0" xfId="1" applyFill="1" applyBorder="1" applyAlignment="1">
      <alignment horizontal="justify" vertical="center"/>
    </xf>
    <xf numFmtId="0" fontId="10" fillId="0" borderId="0" xfId="0" applyFont="1"/>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6" fillId="0" borderId="18" xfId="0" applyFont="1" applyBorder="1" applyAlignment="1">
      <alignment wrapText="1"/>
    </xf>
    <xf numFmtId="0" fontId="6" fillId="0" borderId="19" xfId="0" applyFont="1" applyBorder="1" applyAlignment="1">
      <alignment wrapText="1"/>
    </xf>
    <xf numFmtId="0" fontId="6" fillId="0" borderId="19" xfId="0" applyFont="1" applyBorder="1"/>
    <xf numFmtId="0" fontId="6" fillId="0" borderId="19" xfId="0" applyFont="1" applyBorder="1" applyAlignment="1">
      <alignment horizontal="right"/>
    </xf>
    <xf numFmtId="0" fontId="6" fillId="0" borderId="20" xfId="0" applyFont="1" applyBorder="1"/>
    <xf numFmtId="0" fontId="8" fillId="0" borderId="33"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lignment horizontal="right" vertical="center" wrapText="1"/>
    </xf>
    <xf numFmtId="0" fontId="12" fillId="0" borderId="22" xfId="0" applyFont="1" applyBorder="1" applyAlignment="1">
      <alignment horizontal="right" vertical="center" wrapText="1"/>
    </xf>
    <xf numFmtId="0" fontId="8" fillId="0" borderId="23" xfId="0" applyFont="1" applyBorder="1" applyAlignment="1">
      <alignment vertical="center" wrapText="1"/>
    </xf>
    <xf numFmtId="0" fontId="8" fillId="0" borderId="35" xfId="0" applyFont="1" applyBorder="1" applyAlignment="1">
      <alignment horizontal="left" vertical="center" wrapText="1"/>
    </xf>
    <xf numFmtId="0" fontId="8" fillId="0" borderId="35"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wrapText="1"/>
    </xf>
    <xf numFmtId="0" fontId="8" fillId="0" borderId="7" xfId="0" applyFont="1" applyBorder="1" applyAlignment="1">
      <alignment wrapText="1"/>
    </xf>
    <xf numFmtId="0" fontId="8" fillId="0" borderId="8" xfId="0" applyFont="1" applyBorder="1" applyAlignment="1">
      <alignment vertical="center" wrapText="1"/>
    </xf>
    <xf numFmtId="169" fontId="8" fillId="0" borderId="8" xfId="0" applyNumberFormat="1" applyFont="1" applyBorder="1" applyAlignment="1">
      <alignment horizontal="right" vertical="center" wrapText="1"/>
    </xf>
    <xf numFmtId="169" fontId="12" fillId="0" borderId="8" xfId="0" applyNumberFormat="1" applyFont="1" applyBorder="1" applyAlignment="1">
      <alignment horizontal="right" vertical="center" wrapText="1"/>
    </xf>
    <xf numFmtId="0" fontId="8" fillId="0" borderId="9" xfId="0" applyFont="1" applyBorder="1" applyAlignment="1">
      <alignment vertical="center" wrapText="1"/>
    </xf>
    <xf numFmtId="0" fontId="8" fillId="0" borderId="32" xfId="0" applyFont="1" applyBorder="1" applyAlignment="1">
      <alignment wrapText="1"/>
    </xf>
    <xf numFmtId="0" fontId="6" fillId="0" borderId="27" xfId="0" applyFont="1" applyBorder="1"/>
    <xf numFmtId="0" fontId="8" fillId="0" borderId="38" xfId="0" applyFont="1" applyBorder="1" applyAlignment="1">
      <alignment vertical="center" wrapText="1"/>
    </xf>
    <xf numFmtId="0" fontId="8" fillId="0" borderId="28" xfId="0" applyFont="1" applyBorder="1" applyAlignment="1">
      <alignment vertical="center" wrapText="1"/>
    </xf>
    <xf numFmtId="0" fontId="8" fillId="0" borderId="28" xfId="0" applyFont="1" applyBorder="1" applyAlignment="1">
      <alignment horizontal="right" vertical="center" wrapText="1"/>
    </xf>
    <xf numFmtId="0" fontId="12" fillId="0" borderId="28" xfId="0" applyFont="1" applyBorder="1" applyAlignment="1">
      <alignment horizontal="right" vertical="center" wrapText="1"/>
    </xf>
    <xf numFmtId="0" fontId="8" fillId="0" borderId="39" xfId="0" applyFont="1" applyBorder="1" applyAlignment="1">
      <alignment vertical="center" wrapText="1"/>
    </xf>
    <xf numFmtId="0" fontId="8" fillId="0" borderId="36" xfId="0" applyFont="1" applyBorder="1" applyAlignment="1">
      <alignment vertical="center" wrapText="1"/>
    </xf>
    <xf numFmtId="0" fontId="6" fillId="0" borderId="29" xfId="0" applyFont="1" applyBorder="1"/>
    <xf numFmtId="0" fontId="6" fillId="0" borderId="31" xfId="0" applyFont="1" applyBorder="1"/>
    <xf numFmtId="0" fontId="6" fillId="0" borderId="42" xfId="0" applyFont="1" applyBorder="1"/>
    <xf numFmtId="0" fontId="8" fillId="0" borderId="5" xfId="0" applyFont="1" applyBorder="1" applyAlignment="1">
      <alignment vertical="center" wrapText="1"/>
    </xf>
    <xf numFmtId="0" fontId="8" fillId="0" borderId="5" xfId="0" applyFont="1" applyBorder="1" applyAlignment="1">
      <alignment horizontal="right" vertical="center" wrapText="1"/>
    </xf>
    <xf numFmtId="0" fontId="12" fillId="0" borderId="5" xfId="0" applyFont="1" applyBorder="1" applyAlignment="1">
      <alignment horizontal="right" vertical="center" wrapText="1"/>
    </xf>
    <xf numFmtId="0" fontId="8" fillId="0" borderId="6" xfId="0" applyFont="1" applyBorder="1" applyAlignment="1">
      <alignment vertical="center" wrapText="1"/>
    </xf>
    <xf numFmtId="0" fontId="8" fillId="0" borderId="43" xfId="0" applyFont="1" applyBorder="1" applyAlignment="1">
      <alignment vertical="center" wrapText="1"/>
    </xf>
    <xf numFmtId="0" fontId="6" fillId="0" borderId="6" xfId="0" applyFont="1" applyBorder="1"/>
    <xf numFmtId="169" fontId="8" fillId="0" borderId="22" xfId="0" applyNumberFormat="1" applyFont="1" applyBorder="1" applyAlignment="1">
      <alignment horizontal="right" vertical="center" wrapText="1"/>
    </xf>
    <xf numFmtId="0" fontId="11" fillId="0" borderId="0" xfId="0" applyFont="1" applyBorder="1" applyAlignment="1">
      <alignment horizontal="left" vertical="center"/>
    </xf>
    <xf numFmtId="0" fontId="11" fillId="0" borderId="0" xfId="0" applyFont="1" applyAlignment="1">
      <alignment vertical="center"/>
    </xf>
    <xf numFmtId="0" fontId="11" fillId="0" borderId="0" xfId="0" applyFont="1" applyAlignment="1"/>
    <xf numFmtId="0" fontId="15" fillId="0" borderId="0" xfId="0" applyFont="1" applyAlignment="1">
      <alignment vertical="center"/>
    </xf>
    <xf numFmtId="0" fontId="16" fillId="0" borderId="0" xfId="0" applyFont="1"/>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9" xfId="0" applyFont="1" applyBorder="1" applyAlignment="1">
      <alignment horizontal="center" wrapText="1"/>
    </xf>
    <xf numFmtId="0" fontId="16" fillId="0" borderId="10" xfId="0" applyFont="1" applyBorder="1" applyAlignment="1">
      <alignment horizontal="left"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7" fillId="2" borderId="10" xfId="0" applyFont="1" applyFill="1" applyBorder="1" applyAlignment="1">
      <alignment horizontal="center" wrapText="1"/>
    </xf>
    <xf numFmtId="0" fontId="17" fillId="2" borderId="11" xfId="0" applyFont="1" applyFill="1" applyBorder="1" applyAlignment="1">
      <alignment horizontal="right" wrapText="1"/>
    </xf>
    <xf numFmtId="0" fontId="17" fillId="2" borderId="12" xfId="0" applyFont="1" applyFill="1" applyBorder="1" applyAlignment="1">
      <alignment horizontal="right" wrapText="1"/>
    </xf>
    <xf numFmtId="0" fontId="16" fillId="0" borderId="11" xfId="0" applyFont="1" applyBorder="1" applyAlignment="1">
      <alignment wrapText="1"/>
    </xf>
    <xf numFmtId="1" fontId="16" fillId="0" borderId="11" xfId="0" applyNumberFormat="1" applyFont="1" applyBorder="1" applyAlignment="1">
      <alignment vertical="center" wrapText="1"/>
    </xf>
    <xf numFmtId="0" fontId="16" fillId="0" borderId="11" xfId="0" applyFont="1" applyBorder="1" applyAlignment="1"/>
    <xf numFmtId="1" fontId="16" fillId="0" borderId="12" xfId="0" applyNumberFormat="1" applyFont="1" applyBorder="1" applyAlignment="1"/>
    <xf numFmtId="3" fontId="16" fillId="0" borderId="11" xfId="0" applyNumberFormat="1" applyFont="1" applyBorder="1" applyAlignment="1">
      <alignment wrapText="1"/>
    </xf>
    <xf numFmtId="0" fontId="16" fillId="0" borderId="0" xfId="0" applyFont="1" applyBorder="1"/>
    <xf numFmtId="3" fontId="16" fillId="0" borderId="12" xfId="0" applyNumberFormat="1" applyFont="1" applyBorder="1" applyAlignment="1">
      <alignment wrapText="1"/>
    </xf>
    <xf numFmtId="0" fontId="16" fillId="0" borderId="11" xfId="0" applyFont="1" applyBorder="1"/>
    <xf numFmtId="1" fontId="17" fillId="2" borderId="11" xfId="0" applyNumberFormat="1" applyFont="1" applyFill="1" applyBorder="1" applyAlignment="1">
      <alignment wrapText="1"/>
    </xf>
    <xf numFmtId="0" fontId="17" fillId="0" borderId="10" xfId="0" applyFont="1" applyFill="1" applyBorder="1" applyAlignment="1">
      <alignment wrapText="1"/>
    </xf>
    <xf numFmtId="0" fontId="17" fillId="0" borderId="11" xfId="0" applyFont="1" applyFill="1" applyBorder="1" applyAlignment="1">
      <alignment horizontal="right" wrapText="1"/>
    </xf>
    <xf numFmtId="1" fontId="17" fillId="0" borderId="11" xfId="0" applyNumberFormat="1" applyFont="1" applyFill="1" applyBorder="1" applyAlignment="1">
      <alignment horizontal="right" wrapText="1"/>
    </xf>
    <xf numFmtId="1" fontId="17" fillId="0" borderId="12" xfId="0" applyNumberFormat="1" applyFont="1" applyFill="1" applyBorder="1" applyAlignment="1">
      <alignment horizontal="right" wrapText="1"/>
    </xf>
    <xf numFmtId="0" fontId="17" fillId="2" borderId="13" xfId="0" applyFont="1" applyFill="1" applyBorder="1" applyAlignment="1">
      <alignment horizontal="center" wrapText="1"/>
    </xf>
    <xf numFmtId="1" fontId="17" fillId="2" borderId="14" xfId="0" applyNumberFormat="1" applyFont="1" applyFill="1" applyBorder="1" applyAlignment="1">
      <alignment horizontal="right" wrapText="1"/>
    </xf>
    <xf numFmtId="3" fontId="17" fillId="2" borderId="14" xfId="0" applyNumberFormat="1" applyFont="1" applyFill="1" applyBorder="1" applyAlignment="1">
      <alignment horizontal="right" wrapText="1"/>
    </xf>
    <xf numFmtId="3" fontId="18" fillId="0" borderId="0" xfId="0" applyNumberFormat="1" applyFont="1"/>
    <xf numFmtId="0" fontId="16" fillId="0" borderId="0" xfId="0" applyFont="1" applyAlignment="1">
      <alignment horizontal="center"/>
    </xf>
    <xf numFmtId="0" fontId="8" fillId="0" borderId="38" xfId="0" applyFont="1" applyFill="1" applyBorder="1" applyAlignment="1">
      <alignment vertical="center" wrapText="1"/>
    </xf>
    <xf numFmtId="0" fontId="8" fillId="0" borderId="22" xfId="0" applyFont="1" applyFill="1" applyBorder="1" applyAlignment="1">
      <alignment vertical="center" wrapText="1"/>
    </xf>
    <xf numFmtId="169" fontId="8" fillId="0" borderId="22" xfId="0" applyNumberFormat="1" applyFont="1" applyFill="1" applyBorder="1" applyAlignment="1">
      <alignment horizontal="right" vertical="center" wrapText="1"/>
    </xf>
    <xf numFmtId="0" fontId="12" fillId="0" borderId="22" xfId="0" applyFont="1" applyFill="1" applyBorder="1" applyAlignment="1">
      <alignment horizontal="right" vertical="center" wrapText="1"/>
    </xf>
    <xf numFmtId="0" fontId="8" fillId="0" borderId="23" xfId="0" applyFont="1" applyFill="1" applyBorder="1" applyAlignment="1">
      <alignment vertical="center" wrapText="1"/>
    </xf>
    <xf numFmtId="0" fontId="8" fillId="0" borderId="35" xfId="0" applyFont="1" applyFill="1" applyBorder="1" applyAlignment="1">
      <alignment vertical="center" wrapText="1"/>
    </xf>
    <xf numFmtId="170" fontId="8" fillId="0" borderId="30" xfId="3" applyNumberFormat="1" applyFont="1" applyFill="1" applyBorder="1" applyAlignment="1">
      <alignment vertical="center" wrapText="1"/>
    </xf>
    <xf numFmtId="169" fontId="13" fillId="0" borderId="30" xfId="0" applyNumberFormat="1" applyFont="1" applyFill="1" applyBorder="1" applyAlignment="1">
      <alignment vertical="center" wrapText="1"/>
    </xf>
    <xf numFmtId="0" fontId="8" fillId="0" borderId="41" xfId="0" applyFont="1" applyFill="1" applyBorder="1" applyAlignment="1">
      <alignment vertical="center" wrapText="1"/>
    </xf>
    <xf numFmtId="0" fontId="8" fillId="0" borderId="37" xfId="0" applyFont="1" applyFill="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7" fillId="0" borderId="20" xfId="0" applyFont="1" applyBorder="1" applyAlignment="1">
      <alignment vertical="center" wrapText="1"/>
    </xf>
    <xf numFmtId="0" fontId="7" fillId="0" borderId="26"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18" xfId="0" applyFont="1" applyBorder="1" applyAlignment="1">
      <alignment vertical="center" wrapText="1"/>
    </xf>
    <xf numFmtId="0" fontId="7" fillId="0" borderId="24" xfId="0" applyFont="1" applyBorder="1" applyAlignment="1">
      <alignmen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9" fillId="0" borderId="19" xfId="0" applyFont="1" applyBorder="1" applyAlignment="1">
      <alignment vertical="center" wrapText="1"/>
    </xf>
    <xf numFmtId="0" fontId="9" fillId="0" borderId="25" xfId="0" applyFont="1" applyBorder="1" applyAlignment="1">
      <alignment vertical="center" wrapText="1"/>
    </xf>
    <xf numFmtId="0" fontId="11" fillId="0" borderId="0" xfId="0" applyFont="1" applyBorder="1" applyAlignment="1">
      <alignment horizontal="left" vertical="center" wrapText="1"/>
    </xf>
    <xf numFmtId="0" fontId="17" fillId="0" borderId="44" xfId="0" applyFont="1" applyBorder="1" applyAlignment="1">
      <alignment horizontal="center" wrapText="1"/>
    </xf>
    <xf numFmtId="0" fontId="16" fillId="0" borderId="45" xfId="0" applyFont="1" applyBorder="1" applyAlignment="1">
      <alignment horizontal="center" wrapText="1"/>
    </xf>
    <xf numFmtId="0" fontId="16" fillId="0" borderId="46" xfId="0" applyFont="1" applyBorder="1" applyAlignment="1">
      <alignment horizontal="center" wrapText="1"/>
    </xf>
    <xf numFmtId="0" fontId="7" fillId="4" borderId="0" xfId="0" applyFont="1" applyFill="1" applyAlignment="1">
      <alignment vertical="center"/>
    </xf>
    <xf numFmtId="0" fontId="5" fillId="0" borderId="0" xfId="0" applyFont="1" applyAlignment="1">
      <alignment horizontal="justify" vertical="center" wrapText="1"/>
    </xf>
    <xf numFmtId="0" fontId="6" fillId="0" borderId="0" xfId="0" applyFont="1" applyAlignment="1">
      <alignment horizontal="justify" vertical="center"/>
    </xf>
    <xf numFmtId="0" fontId="1" fillId="0" borderId="0" xfId="4"/>
    <xf numFmtId="0" fontId="1" fillId="5" borderId="0" xfId="4" applyFill="1" applyAlignment="1">
      <alignment horizontal="justify" vertical="center"/>
    </xf>
    <xf numFmtId="0" fontId="1" fillId="0" borderId="0" xfId="4" applyAlignment="1">
      <alignment horizontal="justify" vertical="center"/>
    </xf>
    <xf numFmtId="0" fontId="1" fillId="0" borderId="0" xfId="4" applyFill="1" applyBorder="1" applyAlignment="1">
      <alignment horizontal="justify" vertical="center"/>
    </xf>
  </cellXfs>
  <cellStyles count="5">
    <cellStyle name="Comma" xfId="3" builtinId="3"/>
    <cellStyle name="Followed Hyperlink" xfId="2" builtinId="9" hidden="1"/>
    <cellStyle name="Hyperlink" xfId="1" builtinId="8" hidden="1"/>
    <cellStyle name="Hyperlink" xfId="4"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4-g20-subsidies-oil-gas-coal-production-italy" TargetMode="External"/><Relationship Id="rId1" Type="http://schemas.openxmlformats.org/officeDocument/2006/relationships/hyperlink" Target="http://www.odi.org/empty-promi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17" sqref="B17"/>
    </sheetView>
  </sheetViews>
  <sheetFormatPr defaultColWidth="8.875" defaultRowHeight="12.75" x14ac:dyDescent="0.2"/>
  <cols>
    <col min="1" max="1" width="8.875" style="14"/>
    <col min="2" max="2" width="112.875" style="14" customWidth="1"/>
    <col min="3" max="16384" width="8.875" style="14"/>
  </cols>
  <sheetData>
    <row r="1" spans="2:2" ht="36" customHeight="1" x14ac:dyDescent="0.2">
      <c r="B1" s="122" t="s">
        <v>124</v>
      </c>
    </row>
    <row r="3" spans="2:2" ht="38.25" x14ac:dyDescent="0.2">
      <c r="B3" s="123" t="s">
        <v>125</v>
      </c>
    </row>
    <row r="4" spans="2:2" ht="51" x14ac:dyDescent="0.2">
      <c r="B4" s="124" t="s">
        <v>126</v>
      </c>
    </row>
    <row r="5" spans="2:2" ht="25.5" x14ac:dyDescent="0.2">
      <c r="B5" s="15" t="s">
        <v>99</v>
      </c>
    </row>
    <row r="6" spans="2:2" x14ac:dyDescent="0.2">
      <c r="B6" s="15"/>
    </row>
    <row r="7" spans="2:2" ht="15.75" x14ac:dyDescent="0.25">
      <c r="B7" s="125" t="s">
        <v>127</v>
      </c>
    </row>
    <row r="8" spans="2:2" ht="15.75" x14ac:dyDescent="0.2">
      <c r="B8" s="126" t="s">
        <v>128</v>
      </c>
    </row>
    <row r="10" spans="2:2" x14ac:dyDescent="0.2">
      <c r="B10" s="16" t="s">
        <v>100</v>
      </c>
    </row>
    <row r="11" spans="2:2" ht="15.75" x14ac:dyDescent="0.2">
      <c r="B11" s="127" t="s">
        <v>101</v>
      </c>
    </row>
    <row r="12" spans="2:2" ht="15.75" x14ac:dyDescent="0.2">
      <c r="B12" s="128" t="s">
        <v>102</v>
      </c>
    </row>
    <row r="13" spans="2:2" ht="15.75" x14ac:dyDescent="0.2">
      <c r="B13" s="17" t="s">
        <v>103</v>
      </c>
    </row>
    <row r="14" spans="2:2" ht="15.75" x14ac:dyDescent="0.2">
      <c r="B14" s="17" t="s">
        <v>104</v>
      </c>
    </row>
    <row r="15" spans="2:2" ht="15.75" x14ac:dyDescent="0.2">
      <c r="B15" s="17" t="s">
        <v>105</v>
      </c>
    </row>
    <row r="16" spans="2:2" ht="15.75" x14ac:dyDescent="0.2">
      <c r="B16" s="17"/>
    </row>
  </sheetData>
  <phoneticPr fontId="3"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16" sqref="D16"/>
    </sheetView>
  </sheetViews>
  <sheetFormatPr defaultColWidth="11" defaultRowHeight="12.75" x14ac:dyDescent="0.2"/>
  <cols>
    <col min="1" max="1" width="29" style="8" customWidth="1"/>
    <col min="2" max="3" width="11" style="8"/>
    <col min="4" max="4" width="19.625" style="8" customWidth="1"/>
    <col min="5" max="6" width="12.875" style="8" bestFit="1" customWidth="1"/>
    <col min="7" max="7" width="11" style="8"/>
    <col min="8" max="8" width="27.125" style="8" customWidth="1"/>
    <col min="9" max="9" width="27.5" style="8" customWidth="1"/>
    <col min="10" max="16384" width="11" style="8"/>
  </cols>
  <sheetData>
    <row r="1" spans="1:9" x14ac:dyDescent="0.2">
      <c r="A1" s="62" t="s">
        <v>111</v>
      </c>
    </row>
    <row r="2" spans="1:9" ht="13.5" thickBot="1" x14ac:dyDescent="0.25"/>
    <row r="3" spans="1:9" s="18" customFormat="1" ht="36" customHeight="1" x14ac:dyDescent="0.2">
      <c r="A3" s="112" t="s">
        <v>58</v>
      </c>
      <c r="B3" s="114" t="s">
        <v>59</v>
      </c>
      <c r="C3" s="114" t="s">
        <v>60</v>
      </c>
      <c r="D3" s="114" t="s">
        <v>61</v>
      </c>
      <c r="E3" s="116" t="s">
        <v>6</v>
      </c>
      <c r="F3" s="116" t="s">
        <v>56</v>
      </c>
      <c r="G3" s="106" t="s">
        <v>62</v>
      </c>
      <c r="H3" s="108" t="s">
        <v>4</v>
      </c>
      <c r="I3" s="106" t="s">
        <v>5</v>
      </c>
    </row>
    <row r="4" spans="1:9" s="18" customFormat="1" ht="13.5" thickBot="1" x14ac:dyDescent="0.25">
      <c r="A4" s="113"/>
      <c r="B4" s="115"/>
      <c r="C4" s="115"/>
      <c r="D4" s="115"/>
      <c r="E4" s="117"/>
      <c r="F4" s="117"/>
      <c r="G4" s="107"/>
      <c r="H4" s="109"/>
      <c r="I4" s="107"/>
    </row>
    <row r="5" spans="1:9" ht="13.5" thickBot="1" x14ac:dyDescent="0.25">
      <c r="A5" s="19" t="s">
        <v>123</v>
      </c>
      <c r="B5" s="20"/>
      <c r="C5" s="20"/>
      <c r="D5" s="20"/>
      <c r="E5" s="20"/>
      <c r="F5" s="20"/>
      <c r="G5" s="21"/>
      <c r="H5" s="20"/>
      <c r="I5" s="21"/>
    </row>
    <row r="6" spans="1:9" ht="25.5" x14ac:dyDescent="0.2">
      <c r="A6" s="22" t="s">
        <v>80</v>
      </c>
      <c r="B6" s="23" t="s">
        <v>123</v>
      </c>
      <c r="C6" s="24" t="s">
        <v>81</v>
      </c>
      <c r="D6" s="25">
        <f>AVERAGE(E6:F6)</f>
        <v>0.64</v>
      </c>
      <c r="E6" s="25">
        <v>0.64</v>
      </c>
      <c r="F6" s="25">
        <v>0.64</v>
      </c>
      <c r="G6" s="26" t="s">
        <v>90</v>
      </c>
      <c r="H6" s="27" t="s">
        <v>55</v>
      </c>
      <c r="I6" s="28" t="s">
        <v>76</v>
      </c>
    </row>
    <row r="7" spans="1:9" ht="63.75" x14ac:dyDescent="0.2">
      <c r="A7" s="29" t="s">
        <v>26</v>
      </c>
      <c r="B7" s="30" t="s">
        <v>123</v>
      </c>
      <c r="C7" s="30" t="s">
        <v>82</v>
      </c>
      <c r="D7" s="31">
        <f t="shared" ref="D7" si="0">AVERAGE(E7:F7)</f>
        <v>0.33</v>
      </c>
      <c r="E7" s="32">
        <v>0.28000000000000003</v>
      </c>
      <c r="F7" s="32">
        <v>0.38</v>
      </c>
      <c r="G7" s="33" t="s">
        <v>91</v>
      </c>
      <c r="H7" s="34" t="s">
        <v>55</v>
      </c>
      <c r="I7" s="33" t="s">
        <v>76</v>
      </c>
    </row>
    <row r="8" spans="1:9" ht="25.5" x14ac:dyDescent="0.2">
      <c r="A8" s="29" t="s">
        <v>83</v>
      </c>
      <c r="B8" s="30" t="s">
        <v>123</v>
      </c>
      <c r="C8" s="30" t="s">
        <v>82</v>
      </c>
      <c r="D8" s="31" t="s">
        <v>27</v>
      </c>
      <c r="E8" s="32" t="s">
        <v>27</v>
      </c>
      <c r="F8" s="32" t="s">
        <v>27</v>
      </c>
      <c r="G8" s="33" t="s">
        <v>91</v>
      </c>
      <c r="H8" s="35" t="s">
        <v>28</v>
      </c>
      <c r="I8" s="33"/>
    </row>
    <row r="9" spans="1:9" ht="26.25" thickBot="1" x14ac:dyDescent="0.25">
      <c r="A9" s="29" t="s">
        <v>29</v>
      </c>
      <c r="B9" s="30" t="s">
        <v>123</v>
      </c>
      <c r="C9" s="30" t="s">
        <v>84</v>
      </c>
      <c r="D9" s="31" t="s">
        <v>27</v>
      </c>
      <c r="E9" s="32" t="s">
        <v>27</v>
      </c>
      <c r="F9" s="32" t="s">
        <v>27</v>
      </c>
      <c r="G9" s="33" t="s">
        <v>89</v>
      </c>
      <c r="H9" s="35" t="s">
        <v>93</v>
      </c>
      <c r="I9" s="33"/>
    </row>
    <row r="10" spans="1:9" ht="30" customHeight="1" thickBot="1" x14ac:dyDescent="0.25">
      <c r="A10" s="36" t="s">
        <v>66</v>
      </c>
      <c r="B10" s="37"/>
      <c r="C10" s="37"/>
      <c r="D10" s="37"/>
      <c r="E10" s="37"/>
      <c r="F10" s="37"/>
      <c r="G10" s="38"/>
      <c r="H10" s="37"/>
      <c r="I10" s="38"/>
    </row>
    <row r="11" spans="1:9" ht="25.5" x14ac:dyDescent="0.2">
      <c r="A11" s="39" t="s">
        <v>3</v>
      </c>
      <c r="B11" s="40" t="s">
        <v>87</v>
      </c>
      <c r="C11" s="40" t="s">
        <v>86</v>
      </c>
      <c r="D11" s="41">
        <f>AVERAGE(E11:F11)</f>
        <v>89</v>
      </c>
      <c r="E11" s="42">
        <v>89</v>
      </c>
      <c r="F11" s="42">
        <v>89</v>
      </c>
      <c r="G11" s="43" t="s">
        <v>89</v>
      </c>
      <c r="H11" s="44" t="s">
        <v>57</v>
      </c>
      <c r="I11" s="45"/>
    </row>
    <row r="12" spans="1:9" ht="26.25" thickBot="1" x14ac:dyDescent="0.25">
      <c r="A12" s="46" t="s">
        <v>121</v>
      </c>
      <c r="B12" s="47" t="s">
        <v>87</v>
      </c>
      <c r="C12" s="47"/>
      <c r="D12" s="48" t="s">
        <v>27</v>
      </c>
      <c r="E12" s="49" t="s">
        <v>27</v>
      </c>
      <c r="F12" s="49" t="s">
        <v>27</v>
      </c>
      <c r="G12" s="50" t="s">
        <v>90</v>
      </c>
      <c r="H12" s="51" t="s">
        <v>94</v>
      </c>
      <c r="I12" s="52"/>
    </row>
    <row r="13" spans="1:9" ht="13.5" thickBot="1" x14ac:dyDescent="0.25">
      <c r="A13" s="36" t="s">
        <v>106</v>
      </c>
      <c r="B13" s="55"/>
      <c r="C13" s="55"/>
      <c r="D13" s="56"/>
      <c r="E13" s="57"/>
      <c r="F13" s="57"/>
      <c r="G13" s="58"/>
      <c r="H13" s="59"/>
      <c r="I13" s="60"/>
    </row>
    <row r="14" spans="1:9" ht="25.5" x14ac:dyDescent="0.2">
      <c r="A14" s="39" t="s">
        <v>107</v>
      </c>
      <c r="B14" s="30" t="s">
        <v>106</v>
      </c>
      <c r="C14" s="30" t="s">
        <v>108</v>
      </c>
      <c r="D14" s="61">
        <f>AVERAGE(E14:F14)</f>
        <v>423.5</v>
      </c>
      <c r="E14" s="32">
        <v>512</v>
      </c>
      <c r="F14" s="32">
        <v>335</v>
      </c>
      <c r="G14" s="33" t="s">
        <v>89</v>
      </c>
      <c r="H14" s="35"/>
      <c r="I14" s="54"/>
    </row>
    <row r="15" spans="1:9" ht="26.25" thickBot="1" x14ac:dyDescent="0.25">
      <c r="A15" s="94" t="s">
        <v>109</v>
      </c>
      <c r="B15" s="95" t="s">
        <v>106</v>
      </c>
      <c r="C15" s="95" t="s">
        <v>108</v>
      </c>
      <c r="D15" s="96">
        <f>AVERAGE(E15:F15)</f>
        <v>692</v>
      </c>
      <c r="E15" s="97">
        <v>582</v>
      </c>
      <c r="F15" s="97">
        <v>802</v>
      </c>
      <c r="G15" s="98" t="s">
        <v>89</v>
      </c>
      <c r="H15" s="99"/>
      <c r="I15" s="54"/>
    </row>
    <row r="16" spans="1:9" ht="51.75" thickBot="1" x14ac:dyDescent="0.25">
      <c r="A16" s="110" t="s">
        <v>85</v>
      </c>
      <c r="B16" s="111"/>
      <c r="C16" s="111"/>
      <c r="D16" s="100">
        <f>SUM(D6:D15)</f>
        <v>1205.47</v>
      </c>
      <c r="E16" s="101" t="s">
        <v>110</v>
      </c>
      <c r="F16" s="101"/>
      <c r="G16" s="102"/>
      <c r="H16" s="103"/>
      <c r="I16" s="53"/>
    </row>
  </sheetData>
  <mergeCells count="10">
    <mergeCell ref="I3:I4"/>
    <mergeCell ref="H3:H4"/>
    <mergeCell ref="A16:C16"/>
    <mergeCell ref="G3:G4"/>
    <mergeCell ref="A3:A4"/>
    <mergeCell ref="B3:B4"/>
    <mergeCell ref="C3:C4"/>
    <mergeCell ref="D3:D4"/>
    <mergeCell ref="E3:E4"/>
    <mergeCell ref="F3:F4"/>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D13" sqref="D13"/>
    </sheetView>
  </sheetViews>
  <sheetFormatPr defaultColWidth="8.875" defaultRowHeight="12.75" x14ac:dyDescent="0.2"/>
  <cols>
    <col min="1" max="16384" width="8.875" style="8"/>
  </cols>
  <sheetData>
    <row r="1" spans="1:8" x14ac:dyDescent="0.2">
      <c r="A1" s="118" t="s">
        <v>112</v>
      </c>
      <c r="B1" s="118"/>
      <c r="C1" s="118"/>
      <c r="D1" s="118"/>
      <c r="E1" s="118"/>
      <c r="F1" s="118"/>
      <c r="G1" s="118"/>
      <c r="H1" s="118"/>
    </row>
    <row r="4" spans="1:8" x14ac:dyDescent="0.2">
      <c r="B4" s="8" t="s">
        <v>92</v>
      </c>
    </row>
  </sheetData>
  <mergeCells count="1">
    <mergeCell ref="A1:H1"/>
  </mergeCells>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ColWidth="9.375" defaultRowHeight="11.25" x14ac:dyDescent="0.2"/>
  <cols>
    <col min="1" max="1" width="16.5" style="66" customWidth="1"/>
    <col min="2" max="16384" width="9.375" style="66"/>
  </cols>
  <sheetData>
    <row r="1" spans="1:8" x14ac:dyDescent="0.2">
      <c r="A1" s="65" t="s">
        <v>122</v>
      </c>
    </row>
    <row r="2" spans="1:8" ht="12" thickBot="1" x14ac:dyDescent="0.25"/>
    <row r="3" spans="1:8" ht="54.95" customHeight="1" thickBot="1" x14ac:dyDescent="0.25">
      <c r="A3" s="67" t="s">
        <v>34</v>
      </c>
      <c r="B3" s="104" t="s">
        <v>116</v>
      </c>
      <c r="C3" s="105" t="s">
        <v>117</v>
      </c>
      <c r="D3" s="105" t="s">
        <v>118</v>
      </c>
      <c r="E3" s="105" t="s">
        <v>119</v>
      </c>
      <c r="F3" s="105" t="s">
        <v>120</v>
      </c>
      <c r="G3" s="68" t="s">
        <v>95</v>
      </c>
      <c r="H3" s="69" t="s">
        <v>31</v>
      </c>
    </row>
    <row r="4" spans="1:8" x14ac:dyDescent="0.2">
      <c r="A4" s="119" t="s">
        <v>35</v>
      </c>
      <c r="B4" s="120"/>
      <c r="C4" s="120"/>
      <c r="D4" s="120"/>
      <c r="E4" s="120"/>
      <c r="F4" s="120"/>
      <c r="G4" s="120"/>
      <c r="H4" s="121"/>
    </row>
    <row r="5" spans="1:8" x14ac:dyDescent="0.2">
      <c r="A5" s="70" t="s">
        <v>96</v>
      </c>
      <c r="B5" s="71"/>
      <c r="C5" s="71"/>
      <c r="D5" s="71"/>
      <c r="E5" s="71"/>
      <c r="F5" s="71"/>
      <c r="G5" s="71"/>
      <c r="H5" s="72"/>
    </row>
    <row r="6" spans="1:8" x14ac:dyDescent="0.2">
      <c r="A6" s="73" t="s">
        <v>32</v>
      </c>
      <c r="B6" s="74">
        <v>0</v>
      </c>
      <c r="C6" s="74">
        <v>0</v>
      </c>
      <c r="D6" s="74">
        <v>0</v>
      </c>
      <c r="E6" s="74">
        <v>0</v>
      </c>
      <c r="F6" s="74">
        <v>0</v>
      </c>
      <c r="G6" s="74">
        <v>0</v>
      </c>
      <c r="H6" s="75">
        <v>0</v>
      </c>
    </row>
    <row r="7" spans="1:8" x14ac:dyDescent="0.2">
      <c r="A7" s="119" t="s">
        <v>36</v>
      </c>
      <c r="B7" s="120"/>
      <c r="C7" s="120"/>
      <c r="D7" s="120"/>
      <c r="E7" s="120"/>
      <c r="F7" s="120"/>
      <c r="G7" s="120"/>
      <c r="H7" s="121"/>
    </row>
    <row r="8" spans="1:8" x14ac:dyDescent="0.2">
      <c r="A8" s="76" t="s">
        <v>97</v>
      </c>
      <c r="B8" s="77">
        <v>0</v>
      </c>
      <c r="C8" s="77">
        <v>0</v>
      </c>
      <c r="D8" s="77">
        <f>(PF_International_Full!G5+PF_International_Full!G6)/1000000</f>
        <v>637.80635199999995</v>
      </c>
      <c r="E8" s="77">
        <f>PF_International_Full!G4/1000000</f>
        <v>905.08977000000004</v>
      </c>
      <c r="F8" s="78"/>
      <c r="G8" s="77">
        <f>SUM(B8:F8)</f>
        <v>1542.8961220000001</v>
      </c>
      <c r="H8" s="79">
        <f>G8/2</f>
        <v>771.44806100000005</v>
      </c>
    </row>
    <row r="9" spans="1:8" ht="22.5" x14ac:dyDescent="0.2">
      <c r="A9" s="76" t="s">
        <v>63</v>
      </c>
      <c r="B9" s="80">
        <f>PF_International_Full!G7/1000000</f>
        <v>57.8</v>
      </c>
      <c r="C9" s="81">
        <v>0</v>
      </c>
      <c r="D9" s="76">
        <v>0</v>
      </c>
      <c r="E9" s="80">
        <f>(PF_International_Full!G8+PF_International_Full!G9+PF_International_Full!G10+PF_International_Full!G11+PF_International_Full!G12)/1000000</f>
        <v>1419.62</v>
      </c>
      <c r="F9" s="76"/>
      <c r="G9" s="80">
        <f>SUM(B9:F9)</f>
        <v>1477.4199999999998</v>
      </c>
      <c r="H9" s="82">
        <f>G9/2</f>
        <v>738.70999999999992</v>
      </c>
    </row>
    <row r="10" spans="1:8" ht="22.5" x14ac:dyDescent="0.2">
      <c r="A10" s="76" t="s">
        <v>98</v>
      </c>
      <c r="B10" s="80">
        <f>0.4</f>
        <v>0.4</v>
      </c>
      <c r="C10" s="83">
        <f>18*2</f>
        <v>36</v>
      </c>
      <c r="D10" s="76">
        <f>173*2</f>
        <v>346</v>
      </c>
      <c r="E10" s="80">
        <f>566*2</f>
        <v>1132</v>
      </c>
      <c r="F10" s="76"/>
      <c r="G10" s="80">
        <f>SUM(B10:F10)</f>
        <v>1514.4</v>
      </c>
      <c r="H10" s="82">
        <v>757</v>
      </c>
    </row>
    <row r="11" spans="1:8" x14ac:dyDescent="0.2">
      <c r="A11" s="73" t="s">
        <v>33</v>
      </c>
      <c r="B11" s="84">
        <f>SUM(B8:B10)</f>
        <v>58.199999999999996</v>
      </c>
      <c r="C11" s="84">
        <f t="shared" ref="C11:F11" si="0">SUM(C8:C10)</f>
        <v>36</v>
      </c>
      <c r="D11" s="84">
        <f t="shared" si="0"/>
        <v>983.80635199999995</v>
      </c>
      <c r="E11" s="84">
        <f t="shared" si="0"/>
        <v>3456.7097699999999</v>
      </c>
      <c r="F11" s="84">
        <f t="shared" si="0"/>
        <v>0</v>
      </c>
      <c r="G11" s="84">
        <f>SUM(G8:G10)</f>
        <v>4534.7161219999998</v>
      </c>
      <c r="H11" s="84">
        <f>SUM(H8:H10)</f>
        <v>2267.1580610000001</v>
      </c>
    </row>
    <row r="12" spans="1:8" ht="17.100000000000001" customHeight="1" x14ac:dyDescent="0.2">
      <c r="A12" s="85"/>
      <c r="B12" s="86"/>
      <c r="C12" s="86"/>
      <c r="D12" s="86"/>
      <c r="E12" s="86"/>
      <c r="F12" s="86"/>
      <c r="G12" s="87"/>
      <c r="H12" s="88"/>
    </row>
    <row r="13" spans="1:8" ht="12" thickBot="1" x14ac:dyDescent="0.25">
      <c r="A13" s="89" t="s">
        <v>88</v>
      </c>
      <c r="B13" s="90">
        <f>B11+B6</f>
        <v>58.199999999999996</v>
      </c>
      <c r="C13" s="90">
        <f t="shared" ref="C13:F13" si="1">C11+C6</f>
        <v>36</v>
      </c>
      <c r="D13" s="90">
        <f t="shared" si="1"/>
        <v>983.80635199999995</v>
      </c>
      <c r="E13" s="90">
        <f t="shared" si="1"/>
        <v>3456.7097699999999</v>
      </c>
      <c r="F13" s="90">
        <f t="shared" si="1"/>
        <v>0</v>
      </c>
      <c r="G13" s="91">
        <f>G6+G11</f>
        <v>4534.7161219999998</v>
      </c>
      <c r="H13" s="91">
        <f>H6+H11</f>
        <v>2267.1580610000001</v>
      </c>
    </row>
    <row r="14" spans="1:8" x14ac:dyDescent="0.2">
      <c r="H14" s="92"/>
    </row>
    <row r="18" spans="1:1" x14ac:dyDescent="0.2">
      <c r="A18" s="93"/>
    </row>
  </sheetData>
  <mergeCells count="2">
    <mergeCell ref="A4:H4"/>
    <mergeCell ref="A7:H7"/>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ColWidth="11" defaultRowHeight="12.75" x14ac:dyDescent="0.2"/>
  <cols>
    <col min="1" max="16384" width="11" style="8"/>
  </cols>
  <sheetData>
    <row r="1" spans="1:2" x14ac:dyDescent="0.2">
      <c r="A1" s="63" t="s">
        <v>113</v>
      </c>
    </row>
    <row r="3" spans="1:2" x14ac:dyDescent="0.2">
      <c r="B3" s="8" t="s">
        <v>114</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C1" workbookViewId="0">
      <selection activeCell="D4" sqref="D4"/>
    </sheetView>
  </sheetViews>
  <sheetFormatPr defaultColWidth="10.875" defaultRowHeight="12.75" x14ac:dyDescent="0.2"/>
  <cols>
    <col min="1" max="1" width="20" style="2" customWidth="1"/>
    <col min="2" max="2" width="28.875" style="2" customWidth="1"/>
    <col min="3" max="3" width="12.125" style="2" customWidth="1"/>
    <col min="4" max="4" width="50.625" style="2" customWidth="1"/>
    <col min="5" max="6" width="12.125" style="2" customWidth="1"/>
    <col min="7" max="7" width="18.5" style="2" customWidth="1"/>
    <col min="8" max="8" width="12.125" style="2" customWidth="1"/>
    <col min="9" max="9" width="19.5" style="2" customWidth="1"/>
    <col min="10" max="10" width="10.875" style="2" customWidth="1"/>
    <col min="11" max="16384" width="10.875" style="2"/>
  </cols>
  <sheetData>
    <row r="1" spans="1:15" x14ac:dyDescent="0.2">
      <c r="C1" s="64" t="s">
        <v>115</v>
      </c>
    </row>
    <row r="3" spans="1:15" ht="36" customHeight="1" x14ac:dyDescent="0.2">
      <c r="A3" s="3" t="s">
        <v>79</v>
      </c>
      <c r="B3" s="3" t="s">
        <v>37</v>
      </c>
      <c r="C3" s="3" t="s">
        <v>78</v>
      </c>
      <c r="D3" s="3" t="s">
        <v>38</v>
      </c>
      <c r="E3" s="3" t="s">
        <v>39</v>
      </c>
      <c r="F3" s="3" t="s">
        <v>48</v>
      </c>
      <c r="G3" s="3" t="s">
        <v>40</v>
      </c>
      <c r="H3" s="3" t="s">
        <v>54</v>
      </c>
      <c r="I3" s="2" t="s">
        <v>1</v>
      </c>
    </row>
    <row r="4" spans="1:15" ht="25.5" x14ac:dyDescent="0.2">
      <c r="A4" s="4" t="s">
        <v>49</v>
      </c>
      <c r="B4" s="5" t="s">
        <v>50</v>
      </c>
      <c r="C4" s="6" t="s">
        <v>70</v>
      </c>
      <c r="D4" s="4" t="s">
        <v>50</v>
      </c>
      <c r="E4" s="6" t="s">
        <v>73</v>
      </c>
      <c r="F4" s="6" t="s">
        <v>74</v>
      </c>
      <c r="G4" s="7">
        <v>905089770</v>
      </c>
      <c r="H4" s="4">
        <v>2013</v>
      </c>
      <c r="I4" s="8" t="s">
        <v>7</v>
      </c>
    </row>
    <row r="5" spans="1:15" ht="38.25" x14ac:dyDescent="0.2">
      <c r="A5" s="4" t="s">
        <v>49</v>
      </c>
      <c r="B5" s="5" t="s">
        <v>51</v>
      </c>
      <c r="C5" s="6" t="s">
        <v>21</v>
      </c>
      <c r="D5" s="4" t="s">
        <v>30</v>
      </c>
      <c r="E5" s="6" t="s">
        <v>22</v>
      </c>
      <c r="F5" s="6" t="s">
        <v>23</v>
      </c>
      <c r="G5" s="7">
        <v>626814370</v>
      </c>
      <c r="H5" s="4">
        <v>2013</v>
      </c>
      <c r="I5" s="8" t="s">
        <v>41</v>
      </c>
    </row>
    <row r="6" spans="1:15" ht="25.5" x14ac:dyDescent="0.2">
      <c r="A6" s="4" t="s">
        <v>49</v>
      </c>
      <c r="B6" s="5" t="s">
        <v>64</v>
      </c>
      <c r="C6" s="6" t="s">
        <v>70</v>
      </c>
      <c r="D6" s="4" t="s">
        <v>65</v>
      </c>
      <c r="E6" s="6" t="s">
        <v>8</v>
      </c>
      <c r="F6" s="6" t="s">
        <v>75</v>
      </c>
      <c r="G6" s="7">
        <v>10991982</v>
      </c>
      <c r="H6" s="4">
        <v>2013</v>
      </c>
      <c r="I6" s="8" t="s">
        <v>41</v>
      </c>
    </row>
    <row r="7" spans="1:15" ht="38.25" x14ac:dyDescent="0.2">
      <c r="A7" s="4" t="s">
        <v>63</v>
      </c>
      <c r="B7" s="5" t="s">
        <v>12</v>
      </c>
      <c r="C7" s="6" t="s">
        <v>13</v>
      </c>
      <c r="D7" s="4" t="s">
        <v>14</v>
      </c>
      <c r="E7" s="6" t="s">
        <v>15</v>
      </c>
      <c r="F7" s="6" t="s">
        <v>45</v>
      </c>
      <c r="G7" s="7">
        <v>57800000</v>
      </c>
      <c r="H7" s="4">
        <v>2013</v>
      </c>
      <c r="I7" s="8" t="s">
        <v>42</v>
      </c>
    </row>
    <row r="8" spans="1:15" ht="89.25" x14ac:dyDescent="0.2">
      <c r="A8" s="4" t="s">
        <v>63</v>
      </c>
      <c r="B8" s="9" t="s">
        <v>24</v>
      </c>
      <c r="C8" s="6" t="s">
        <v>25</v>
      </c>
      <c r="D8" s="4" t="s">
        <v>52</v>
      </c>
      <c r="E8" s="6" t="s">
        <v>16</v>
      </c>
      <c r="F8" s="6" t="s">
        <v>53</v>
      </c>
      <c r="G8" s="10">
        <v>11000000</v>
      </c>
      <c r="H8" s="1">
        <v>2013</v>
      </c>
      <c r="I8" s="2" t="s">
        <v>43</v>
      </c>
    </row>
    <row r="9" spans="1:15" ht="63.75" x14ac:dyDescent="0.2">
      <c r="A9" s="4" t="s">
        <v>63</v>
      </c>
      <c r="B9" s="9" t="s">
        <v>68</v>
      </c>
      <c r="C9" s="6" t="s">
        <v>71</v>
      </c>
      <c r="D9" s="4" t="s">
        <v>77</v>
      </c>
      <c r="E9" s="6" t="s">
        <v>11</v>
      </c>
      <c r="F9" s="6" t="s">
        <v>10</v>
      </c>
      <c r="G9" s="10">
        <v>600000000</v>
      </c>
      <c r="H9" s="1">
        <v>2014</v>
      </c>
      <c r="I9" s="2" t="s">
        <v>44</v>
      </c>
    </row>
    <row r="10" spans="1:15" ht="76.5" x14ac:dyDescent="0.2">
      <c r="A10" s="4" t="s">
        <v>63</v>
      </c>
      <c r="B10" s="9" t="s">
        <v>69</v>
      </c>
      <c r="C10" s="6" t="s">
        <v>72</v>
      </c>
      <c r="D10" s="4" t="s">
        <v>0</v>
      </c>
      <c r="E10" s="6" t="s">
        <v>11</v>
      </c>
      <c r="F10" s="6" t="s">
        <v>10</v>
      </c>
      <c r="G10" s="10">
        <v>100000000</v>
      </c>
      <c r="H10" s="1">
        <v>2014</v>
      </c>
      <c r="I10" s="2" t="s">
        <v>44</v>
      </c>
    </row>
    <row r="11" spans="1:15" ht="76.5" x14ac:dyDescent="0.2">
      <c r="A11" s="4" t="s">
        <v>63</v>
      </c>
      <c r="B11" s="9" t="s">
        <v>46</v>
      </c>
      <c r="C11" s="6" t="s">
        <v>47</v>
      </c>
      <c r="D11" s="4" t="s">
        <v>20</v>
      </c>
      <c r="E11" s="6" t="s">
        <v>17</v>
      </c>
      <c r="F11" s="6" t="s">
        <v>9</v>
      </c>
      <c r="G11" s="10">
        <f>420000000*1.211</f>
        <v>508620000.00000006</v>
      </c>
      <c r="H11" s="1">
        <v>2014</v>
      </c>
      <c r="I11" s="2" t="s">
        <v>44</v>
      </c>
    </row>
    <row r="12" spans="1:15" ht="51" x14ac:dyDescent="0.2">
      <c r="A12" s="4" t="s">
        <v>63</v>
      </c>
      <c r="B12" s="9" t="s">
        <v>18</v>
      </c>
      <c r="C12" s="6" t="s">
        <v>19</v>
      </c>
      <c r="D12" s="11" t="s">
        <v>67</v>
      </c>
      <c r="E12" s="6" t="s">
        <v>17</v>
      </c>
      <c r="F12" s="6" t="s">
        <v>9</v>
      </c>
      <c r="G12" s="10">
        <v>200000000</v>
      </c>
      <c r="H12" s="1">
        <v>2014</v>
      </c>
      <c r="I12" s="2" t="s">
        <v>44</v>
      </c>
    </row>
    <row r="13" spans="1:15" x14ac:dyDescent="0.2">
      <c r="G13" s="12"/>
    </row>
    <row r="14" spans="1:15" s="8" customFormat="1" x14ac:dyDescent="0.2">
      <c r="A14" s="8" t="s">
        <v>2</v>
      </c>
      <c r="O14" s="13"/>
    </row>
    <row r="15" spans="1:15" x14ac:dyDescent="0.2">
      <c r="G15" s="12"/>
    </row>
    <row r="16" spans="1:15" x14ac:dyDescent="0.2">
      <c r="G16" s="12"/>
    </row>
  </sheetData>
  <sortState ref="A2:H10">
    <sortCondition ref="A3:A10"/>
  </sortState>
  <phoneticPr fontId="3"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10074;#</Resource_x0020_or_x0020_opinion_x0020_entry>
    <Publish_x0020_to_x0020_web_x003f_ xmlns="94cc8053-8d8c-49ea-856f-1648b6275459">true</Publish_x0020_to_x0020_web_x003f_>
    <Resource_x0020_or_x0020_opinion_x0020_entryC_WebSection xmlns="94cc8053-8d8c-49ea-856f-1648b6275459">10074;#10074</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10074;#10074</Resource_x0020_or_x0020_opinion_x0020_entryAuthor_x0028_s_x0029_>
    <Resource_x0020_or_x0020_opinion_x0020_entryTitle_x002c__x0020_series_x0020_0 xmlns="94cc8053-8d8c-49ea-856f-1648b6275459">10074;#10074</Resource_x0020_or_x0020_opinion_x0020_entryTitle_x002c__x0020_series_x0020_0>
    <C_Resource_x0020_or_x0020_opinion_x0020_entry xmlns="94cc8053-8d8c-49ea-856f-1648b6275459">10074</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Italy -  - Research reports and studies</C_Resource_x0020_or_x0020_opinion_x0020_entryTitle_x002c__x0020_series_x0020_0>
    <C_Resource_x0020_or_x0020_opinion_x0020_entryAuthor_x0028_s_x0029_ xmlns="94cc8053-8d8c-49ea-856f-1648b6275459">Ravenna Nuaimy-Barker</C_Resource_x0020_or_x0020_opinion_x0020_entryAuthor_x0028_s_x0029_>
  </documentManagement>
</p:properties>
</file>

<file path=customXml/itemProps1.xml><?xml version="1.0" encoding="utf-8"?>
<ds:datastoreItem xmlns:ds="http://schemas.openxmlformats.org/officeDocument/2006/customXml" ds:itemID="{E5314F4C-613F-48FB-8178-B8C263BF92CB}"/>
</file>

<file path=customXml/itemProps2.xml><?xml version="1.0" encoding="utf-8"?>
<ds:datastoreItem xmlns:ds="http://schemas.openxmlformats.org/officeDocument/2006/customXml" ds:itemID="{D6E4783E-C960-4586-82EA-487CDFDFD97D}"/>
</file>

<file path=customXml/itemProps3.xml><?xml version="1.0" encoding="utf-8"?>
<ds:datastoreItem xmlns:ds="http://schemas.openxmlformats.org/officeDocument/2006/customXml" ds:itemID="{0F36A514-79B5-4278-AF2C-F9A4B66535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Italy Data Sheet</dc:title>
  <dc:creator>Sam Pickard</dc:creator>
  <cp:lastModifiedBy>Caroline Haywood</cp:lastModifiedBy>
  <dcterms:created xsi:type="dcterms:W3CDTF">2015-08-18T14:38:53Z</dcterms:created>
  <dcterms:modified xsi:type="dcterms:W3CDTF">2015-11-11T13:38:16Z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