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brighty\Overseas Development Institute\Leo Roberts - G20 Coal Subsidies Report (2019)\01 Datasets\05 Final datasets for website\Designed-Prettified\"/>
    </mc:Choice>
  </mc:AlternateContent>
  <bookViews>
    <workbookView xWindow="-105" yWindow="-105" windowWidth="19425" windowHeight="10425" tabRatio="652" firstSheet="1" activeTab="4"/>
  </bookViews>
  <sheets>
    <sheet name="Overview" sheetId="11" r:id="rId1"/>
    <sheet name="Fiscal support" sheetId="6" r:id="rId2"/>
    <sheet name="Public finance (domestic)" sheetId="9" r:id="rId3"/>
    <sheet name="Public finance (international)" sheetId="8" r:id="rId4"/>
    <sheet name="SOE investment" sheetId="10" r:id="rId5"/>
  </sheets>
  <definedNames>
    <definedName name="_xlnm._FilterDatabase" localSheetId="1" hidden="1">'Fiscal support'!$A$3:$H$20</definedName>
    <definedName name="_xlnm._FilterDatabase" localSheetId="3" hidden="1">'Public finance (international)'!$A$3:$L$36</definedName>
    <definedName name="_xlnm._FilterDatabase" localSheetId="4" hidden="1">'SOE investment'!$B$3:$G$3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 i="10" l="1"/>
  <c r="J7" i="10"/>
  <c r="K6" i="10"/>
  <c r="K4" i="10"/>
  <c r="K34" i="8" l="1"/>
  <c r="K10" i="10" l="1"/>
  <c r="L4" i="6" l="1"/>
  <c r="L5" i="6"/>
  <c r="L7" i="6"/>
  <c r="L8" i="6"/>
  <c r="L9" i="6"/>
  <c r="L10" i="6"/>
  <c r="L11" i="6"/>
  <c r="L12" i="6"/>
  <c r="L13" i="6"/>
  <c r="L14" i="6"/>
  <c r="L15" i="6"/>
  <c r="L16" i="6"/>
  <c r="L17" i="6"/>
  <c r="L18" i="6"/>
  <c r="L19" i="6"/>
  <c r="L6" i="6"/>
  <c r="K5" i="6"/>
  <c r="K6" i="6"/>
  <c r="K7" i="6"/>
  <c r="K8" i="6"/>
  <c r="K9" i="6"/>
  <c r="K10" i="6"/>
  <c r="K11" i="6"/>
  <c r="K12" i="6"/>
  <c r="K13" i="6"/>
  <c r="K14" i="6"/>
  <c r="K15" i="6"/>
  <c r="K16" i="6"/>
  <c r="K17" i="6"/>
  <c r="K18" i="6"/>
  <c r="K19" i="6"/>
  <c r="K4" i="6"/>
  <c r="L20" i="6" l="1"/>
  <c r="K20" i="6"/>
  <c r="K13" i="10" l="1"/>
  <c r="K12" i="10"/>
  <c r="J12" i="10"/>
  <c r="J11" i="10"/>
  <c r="K11" i="10"/>
  <c r="J13" i="10" l="1"/>
  <c r="K5" i="8"/>
  <c r="K6" i="8"/>
  <c r="K7" i="8"/>
  <c r="K8" i="8"/>
  <c r="K4" i="8"/>
  <c r="K9" i="8"/>
  <c r="K10" i="8"/>
  <c r="K11" i="8"/>
  <c r="K12" i="8"/>
  <c r="K13" i="8"/>
  <c r="K14" i="8"/>
  <c r="K15" i="8"/>
  <c r="K16" i="8"/>
  <c r="K17" i="8"/>
  <c r="K18" i="8"/>
  <c r="K19" i="8"/>
  <c r="K20" i="8"/>
  <c r="K21" i="8"/>
  <c r="K22" i="8"/>
  <c r="K23" i="8"/>
  <c r="K24" i="8"/>
  <c r="K25" i="8"/>
  <c r="K26" i="8"/>
  <c r="K27" i="8"/>
  <c r="K28" i="8"/>
  <c r="K29" i="8"/>
  <c r="K30" i="8"/>
  <c r="K31" i="8"/>
  <c r="K32" i="8"/>
  <c r="K33" i="8"/>
  <c r="K35"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K5" i="10"/>
  <c r="J5" i="10"/>
  <c r="J6" i="10"/>
  <c r="J10" i="10"/>
  <c r="J4" i="10"/>
  <c r="J14" i="10" l="1"/>
  <c r="K14" i="10"/>
  <c r="J36" i="8"/>
  <c r="K36" i="8"/>
</calcChain>
</file>

<file path=xl/sharedStrings.xml><?xml version="1.0" encoding="utf-8"?>
<sst xmlns="http://schemas.openxmlformats.org/spreadsheetml/2006/main" count="607" uniqueCount="206">
  <si>
    <t>Information about data collected</t>
  </si>
  <si>
    <t>Fiscal support</t>
  </si>
  <si>
    <t>Public finance (international)</t>
  </si>
  <si>
    <t>SOE investment</t>
  </si>
  <si>
    <t>Coal-fired power production</t>
  </si>
  <si>
    <t>Exploration</t>
  </si>
  <si>
    <t>TOTAL</t>
  </si>
  <si>
    <t>Measure</t>
  </si>
  <si>
    <t>Level</t>
  </si>
  <si>
    <t>Mechanism</t>
  </si>
  <si>
    <t>Incidence</t>
  </si>
  <si>
    <t>Indicator</t>
  </si>
  <si>
    <t>Stage</t>
  </si>
  <si>
    <t>Fuel type</t>
  </si>
  <si>
    <t>Fuel sub-type</t>
  </si>
  <si>
    <t>Source</t>
  </si>
  <si>
    <t>Notes</t>
  </si>
  <si>
    <t>Local Subsidies for Coal-Heating in Beijing</t>
  </si>
  <si>
    <t>Direct Consumption</t>
  </si>
  <si>
    <t>Consumer Support Estimate</t>
  </si>
  <si>
    <t>Coal</t>
  </si>
  <si>
    <t xml:space="preserve">  Other bituminous coal</t>
  </si>
  <si>
    <t>VAT Reduction for Natural Gas and Coal for Home Use</t>
  </si>
  <si>
    <t>Central</t>
  </si>
  <si>
    <t xml:space="preserve">  Anthracite</t>
  </si>
  <si>
    <t xml:space="preserve">  Coking coal</t>
  </si>
  <si>
    <t>VAT Rebates for Oil-Shale Products and Coal-Mining By-Products</t>
  </si>
  <si>
    <t>Cost of Intermediate Inputs</t>
  </si>
  <si>
    <t>Producer Support Estimate</t>
  </si>
  <si>
    <t xml:space="preserve">  Oil shale and oil sands</t>
  </si>
  <si>
    <t>Public finance (domestic)</t>
  </si>
  <si>
    <t>Source of subsidy 
(entity / institution name, or ministry if available)</t>
  </si>
  <si>
    <t>Recipient country 
(for international support)</t>
  </si>
  <si>
    <t>2016
(USD)</t>
  </si>
  <si>
    <t>2017
(USD)</t>
  </si>
  <si>
    <t>Estimated annual amount
(USD)</t>
  </si>
  <si>
    <t>Detailed description</t>
  </si>
  <si>
    <t>Dushanbe Coal-Fired Power Plant Phase II (300MW)</t>
  </si>
  <si>
    <t>Export-Import Bank of China</t>
  </si>
  <si>
    <t>Loan</t>
  </si>
  <si>
    <t>Producer support estimate (gross)</t>
  </si>
  <si>
    <t>Electricity Production</t>
  </si>
  <si>
    <t>Tajikistan</t>
  </si>
  <si>
    <t xml:space="preserve">The financing will be used for the development of the second 300MW phase of the Dushanbe coal-fired power plant in Tajikistan. Once completed, the second phase will bring the total power plant's capacity to 400MW. </t>
  </si>
  <si>
    <t>Hassyan Coal-Fired Power Plant Phase 1 (2400MW)</t>
  </si>
  <si>
    <t>China Silk Road Fund</t>
  </si>
  <si>
    <t>United Arab Emirates</t>
  </si>
  <si>
    <t>The financing will be used to develop a 2400MW clean coal power plant in Dubai. The initial 2,400MW phase will consist of four 600MW units. A second, 1,200MW phase of the project will include a further two 600MW units with ultra-supercritical technology. Acwa Power has signed a 25-year power purchase agreement (PPA) with the Dubai Electricity and Water Authority (DEWA). Acwa is also sourcing the coal from EDF Trading under a 25-year contract. Future coal price volatility will be covered as a pass-through cost under the terms of the power purchase agreement. This protection against rising input costs has allowed the sponsor group to agree a long-term supply agreement.</t>
  </si>
  <si>
    <t>Agricultural Bank of China</t>
  </si>
  <si>
    <t>Bengkulu Coal-Fired Power Plant (200MW)</t>
  </si>
  <si>
    <t>Indonesia</t>
  </si>
  <si>
    <t>The $360 million financing is used for the development of the Bengkulu coal-fired power plant, a 2x100MW coal-fired power project located in Bengkulu, Indonesia.    
NOTE #1: Boston University includes this project in its 2016 grouping and lists $270 m. in co-financing by Chexim &amp; CDB but does not mention ICBC which IJ Global credits with lending half of the $270.0 m. Because no independent confirmation of CDB funding has been found, none is listed for CDB for this project.   
NOTE #2: IJ Global now lists the financial close date as being July 10, 2017 but seems to have earlier listed it as being October 28, 2016. The earlier date is being retained because Boston University also lists this as being a 2016 project.</t>
  </si>
  <si>
    <t>Eskom China Development Bank Facility 2016 (Medupi &amp; Kusile)</t>
  </si>
  <si>
    <t>China Development Bank</t>
  </si>
  <si>
    <t>South Africa</t>
  </si>
  <si>
    <t>The proceeds from the $500 million China Development Bank (CDB) credit facility are used by state-owned Eskom for the financing of 3 power plants in South Africa. The facilities comprise the 4,764 Medupi Coal-Fired Plant in Limpopo Province, the 4,800MW Kusile Coal-Fired Plant in Nkangala District of the Mpumalanga Province and the 1,332MW Ingula Pumped-Storage Hydroelectric Plant at the border of KwaZulu-Natal, and Free State provinces.    
NOTE: The funding for each of the three plants is not specified so an arbitrary allocation of one-third (i.e., $167.0 m.) for each has been applied.</t>
  </si>
  <si>
    <t>Java-7 Coal-Fired Power Plant (2000MW) IPP</t>
  </si>
  <si>
    <t>The financing will be used for the development of the 2000MW Java-7 Coal Fired Plant (IPP) located on the northern tip of the Indonesian island of Java.</t>
  </si>
  <si>
    <t>Thar Coal-Fired Power Plant (660MW) Phase 1</t>
  </si>
  <si>
    <t>China Export and Credit Insurance Corporation</t>
  </si>
  <si>
    <t>Guarantee</t>
  </si>
  <si>
    <t>Pakistan</t>
  </si>
  <si>
    <t>The financing will be used for the development of a 660MW mine-mouth coal-fired power plant in Tharparkar, Sindh, Pakistan. This is the first phase of Thar project and in phase two will be added another 660MW power to the plant facility.</t>
  </si>
  <si>
    <t>Thar Coal Block II Mine</t>
  </si>
  <si>
    <t>Extraction</t>
  </si>
  <si>
    <t>The financing will be used for the development of a 3.8 million tonnes per year coal mining project in Tharparkar, Sindh, Pakistan. This is the first phase of Thar project and in phase two, the mine will be expanded to an annual capacity of 7.6 million tonnes.</t>
  </si>
  <si>
    <t xml:space="preserve">Payra 1320 (2x660) MW Thermal Power Plant Project </t>
  </si>
  <si>
    <t>Bangladesh</t>
  </si>
  <si>
    <t xml:space="preserve">The funding is for a coal-fired plant near a proposed sea port south of Dhaka to produce 1,320 megawatts (MW) of electricity by 2019. Two units with a capacity of 660 MW each will be set up at Dhankhali in Patuakhali district, 319 kilometers (199 miles) south of Dhaka and close to the proposed Payra sea port. </t>
  </si>
  <si>
    <t>Rahim Yar Khan Coal Fired Plant</t>
  </si>
  <si>
    <t>The project involves the construction of a 1,320MW coal-fired power plant at Liaqatpur Tehsil in Rahim Yar Khan, Punjab, Pakistan.    
NOTE: Boston University includes this project under its 2016 listing but no specific date could be found - the date listed is that of one relevant article.</t>
  </si>
  <si>
    <t>Kostolac B3 Thermal Power Plant (350MW)</t>
  </si>
  <si>
    <t>Serbia</t>
  </si>
  <si>
    <t>The proceeds are earmarked for the construction of Kostolac B3 thermal power plant (350MW) and the installation of excavator-conveyor-spreader (ECS) system at Drmno coalmine.    
NOTE: Project is marked "false" for "visible" because IJ Global does not indicate that it has reached financial close (as of May 8, 2018).    
NOTE #2: The date listed is that of a Reuters news article about the project.</t>
  </si>
  <si>
    <t>Hub Coal Power Plant (1320MW)</t>
  </si>
  <si>
    <t>Industrial and Commercial Bank of China</t>
  </si>
  <si>
    <t>The $2 billion financing will be used by China Power Hub Generation Company (CPHGC) for the construction of a 1,320MW coal power plant in Hub, Balochistan, 45km northwest of Karachi, Pakistan. The facility is named as a "priority project" under the China-Pakistan Economic Corridor (CPEC) investment program.    
NOTE #1: IJ Global gives a financial close date of January 28, 2018 but Boston University includes the project among its 2017 listing; the date stipulated is that of a corresponding news story. 
NOTE #2: Boston University lists the Government of Pakistan as the borrower but IJ Global implies it is China Power International Holding (74%) and Hub Power Company (26%).    
NOTE #3: Boston University attributes $1.5 bn. to CDB but IJ Global attributes only $300 m. to CDB with the balance divided equally among Chexim, ICBC, CCB, and BOC.</t>
  </si>
  <si>
    <t>China Construction Bank</t>
  </si>
  <si>
    <t>Bank of Communications</t>
  </si>
  <si>
    <t>The $2 billion financing will be used by China Power Hub Generation Company (CPHGC) for the construction of a 1,320MW coal power plant in Hub, Balochistan, 45km northwest of Karachi, Pakistan. The facility is named as a "priority project" under the China-Pakistan Economic Corridor (CPEC) investment program.
NOTE #1: IJ Global gives a financial close date of January 28, 2018 but Boston University includes the project among its 2017 listing; the date stipulated is that of a corresponding news story. 
NOTE #2: Boston University lists the Government of Pakistan as the borrower but IJ Global implies it is China Power International Holding (74%) and Hub Power Company (26%).    
NOTE #3: Boston University attributes $1.5 bn. to CDB but IJ Global attributes only $300 m. to CDB with the balance divided equally among Chexim, ICBC, CCB, and BOC.</t>
  </si>
  <si>
    <t>Geo Energy Resources Bond Facility</t>
  </si>
  <si>
    <t>Bank of China</t>
  </si>
  <si>
    <t>Unclear or mixed</t>
  </si>
  <si>
    <t>The transaction comprises $300 million bond facility issued by Geo Energy Resources. The proceeds will be used to (i) refinance $100mm of existing debt, (ii) repay advances from its coal off-taker and (iii) acquire additional coal mining assets.    
NOTE: IJ Global lists CITIC as being a "bond arranger."</t>
  </si>
  <si>
    <t>China CITIC Bank</t>
  </si>
  <si>
    <t>Banskhali Upazila Coal-Fired Power Plant (1320MW)</t>
  </si>
  <si>
    <t xml:space="preserve">The financing will be used for the construction of a 1320MW coal-fired power plant in Banskhali Upazila of Chittagong district, Bangladesh. </t>
  </si>
  <si>
    <t xml:space="preserve">The $360 million financing is used for the development of the Bengkulu coal-fired power plant, a 2x100MW coal-fired power project located in Bengkulu, Indonesia. </t>
  </si>
  <si>
    <t>Medupi Coal-Fired Power Plant (4764MW)</t>
  </si>
  <si>
    <t>The financing will be used for the construction of the Medupi coal-fired power plant, located west of Lephalale, Limpopo Province, South Africa. Medupi station has a total capacity of 4764MW, comprising 6 power generating units, each producing about 794MW.</t>
  </si>
  <si>
    <t>Port of Newcastle Coal Export Terminal Refinancing 2017</t>
  </si>
  <si>
    <t>Transportation</t>
  </si>
  <si>
    <t>Australia</t>
  </si>
  <si>
    <t>The proceeds will be used by Newcastle Coal Infrastructure Group (NCIG) to refinance its coal export terminal at the Port of Newcastle, Australia. Located on the Hunter River in the Port of Newcastle, New South Wales, the NCIG coal export terminal is one of Australiaâ€™s leading coal export facilities.</t>
  </si>
  <si>
    <t>Duyen Hai 2 Thermal Power Plant (1200MW) PPP</t>
  </si>
  <si>
    <t>Viet Nam</t>
  </si>
  <si>
    <t xml:space="preserve">The financing will be used for the development of the 1200MW Duyen Hai 2 coal-fired power plant located in the southern province of Tra Vinh, Vietnam. Duyen Hai 2 power plant is part of the One Belt One Road initiative. It is one of the four thermal power plants in the Duyen Hai Power Centre, which total capital investment amounts to more than $5 billion. </t>
  </si>
  <si>
    <t xml:space="preserve">Thar, Sindh 330-MW Power Project </t>
  </si>
  <si>
    <t>ThalNova is a CPEC power project based on Thar lignite coal to be located at the power park site within Block II, Thar Coalfields, District Tharparkar, Sindh. ThalNova will supply electricity to the national grid for a period of 30 years.    
NOTE #1: Boston University notes that the project is being funded by CDB, Bank of China, and Habib Bank as well as the China Credit Insurance Agency (assumed to mean Sinosure). A break-down of the financing among them is not provided so a purely arbitrary assumption has been made that the $1.9 billion lending is evenly divided among CDB, BoC,and Habib Bank with Sinosure providing a guarantee/insurance for the full amount.    
NOTE #2: Because the assumption that Sinosure is providing a guarantee for $1.9 billion is purely arbitrary, the project is being marked "false" for "visible."</t>
  </si>
  <si>
    <t>ThalNova is a CPEC power project based on Thar lignite coal to be located at the power park site within Block II, Thar Coalfields, District Tharparkar, Sindh. ThalNova will supply electricity to the national grid for a period of 30 years.    
NOTE: Boston University notes that the project is being funded by CDB, Bank of China, and Habib Bank as well as the China Credit Insurance Agency (assumed to mean Sinosure). A break-down of the financing among them is not provided so a purely arbitrary assumption has been made that the $1.9 billion lending is evenly divided among CDB, BoC,and Habib Bank with Sinosure providing a guarantee/insurance for the full amount.</t>
  </si>
  <si>
    <t>Sahiwal Coal-Fired Power Plant (1320MW)</t>
  </si>
  <si>
    <t xml:space="preserve">The financing will be used for the construction of the 2x660MW Sahiwal Coal-Fired Power Plant located in the province of Punjab in Pakistan. </t>
  </si>
  <si>
    <t>Sumsel 1 Coal-Fired Power Plant (600MW)</t>
  </si>
  <si>
    <t>The financing will be used for the construction of the 2x300MW Sumsel 1 coal-fired power plant located in South Sumatra, Indonesia, together with a 275KV power transmission line.</t>
  </si>
  <si>
    <t>Investment by national-level majority state-owned enterprises (SOEs)</t>
  </si>
  <si>
    <t>Source of subsidy (entity / institution name, or ministry if available)</t>
  </si>
  <si>
    <t>Subsidy type</t>
  </si>
  <si>
    <t>Targeted energy source</t>
  </si>
  <si>
    <t xml:space="preserve">Stage </t>
  </si>
  <si>
    <t>Capital Expenditure (CAPEX)  in power generation by China Coal</t>
  </si>
  <si>
    <t>China Coal</t>
  </si>
  <si>
    <t>SOE Investment</t>
  </si>
  <si>
    <t>Supply</t>
  </si>
  <si>
    <t>http://www.chinacoalenergy.com/n43830/n43840/n43841/n43842/c1381333/attr/1381334.pdf</t>
  </si>
  <si>
    <t>CAPEX provided in Annual Report.</t>
  </si>
  <si>
    <t xml:space="preserve">Capital Expenditure (CAPEX) in other coal activities by China Coal </t>
  </si>
  <si>
    <t>Coal and coal-fired power production (multiple or unclear)</t>
  </si>
  <si>
    <t>CHGC</t>
  </si>
  <si>
    <t>Unknown</t>
  </si>
  <si>
    <t>http://www.hpi.com.cn/report20F/Huaneng_-_2016_20-F.pdf and http://www.hpi.com.cn/report20F/Huaneng_2015_20-F.pdf</t>
  </si>
  <si>
    <t>Data based on forecast CAPEX as per annual report of previous year. Note that the wider China Huaneng Group Corporation has a number of other subsidiaries with potential coal-related activities for whom data is unavailable. Huaneng Energy and Transportation is primarily concerned with distribution and sale of coal; China Huaneng Group Fuel Co is wholesale exporter of coal. No data available on either.</t>
  </si>
  <si>
    <t>Capital Expenditure (CAPEX) by China Datang International Power Corporation (planned)</t>
  </si>
  <si>
    <t xml:space="preserve">China Datang International Power Corporation </t>
  </si>
  <si>
    <t>http://quicktake.morningstar.com/stocknet/secdocuments.aspx?symbol=601991&amp;country=chn
and
https://webb-site.com/dbpub/docs.asp?p=4767&amp;s=recup</t>
  </si>
  <si>
    <t>Capital expenditure (CAPEX) by China Guodian Group Ltd</t>
  </si>
  <si>
    <t>China Guodian Group Ltd</t>
  </si>
  <si>
    <t>http://www.600795.com.cn/gddlww/dqbg0914/list.shtml</t>
  </si>
  <si>
    <t>Capital expenditure (CAPEX) by Shenhua Group</t>
  </si>
  <si>
    <t>Shenhua Group</t>
  </si>
  <si>
    <t>http://www.csec.com/shenhuaChinaEn/Report2017/201803/38cab167e8cb410cae5f48c626964754/files/01ecd9ec2d92427986b3793ea4fbf03c.pdf
http://www.csec.com/shenhuaChinaEn/1382689767507/xzzx.shtml</t>
  </si>
  <si>
    <t>Capital expenditure (CAPEX) by China Energy Investment Corporation (conglomerate formed in 2017 of China Guodian Group and Shenhua Group).</t>
  </si>
  <si>
    <t>China Energy Investment Corporation</t>
  </si>
  <si>
    <t>http://www.csec.com/shenhuaChinaEn/Report2017/201803/38cab167e8cb410cae5f48c626964754/files/01ecd9ec2d92427986b3793ea4fbf03c.pdf</t>
  </si>
  <si>
    <t>Capital expenditure (CAPEX) by Huadian Resources</t>
  </si>
  <si>
    <t>Huadian Resources</t>
  </si>
  <si>
    <t>Capital expenditure (CAPEX) by China Resources Power (CRP)</t>
  </si>
  <si>
    <t>China Resources Power</t>
  </si>
  <si>
    <t>http://en.hdpi.com.cn/webfront/common/info/doFileOnline/serviceId/articleAttach_20180529153436</t>
  </si>
  <si>
    <t>Capex unclear from Annual Report. 'Construction in progress' amounts recorded in absence of clarity on Capex. Requires further clarification as this doubles total China SOE expenditure.</t>
  </si>
  <si>
    <t>http://www.cr-power.com/en/InvestorRelations/AnnualReports/</t>
  </si>
  <si>
    <t>Mining</t>
  </si>
  <si>
    <t>N/A / Mongolia</t>
  </si>
  <si>
    <t>Capital</t>
  </si>
  <si>
    <t>General Services Support Estimate</t>
  </si>
  <si>
    <t>Transportation of fossil fuels (e.g., through pipelines)</t>
  </si>
  <si>
    <t>Sub</t>
  </si>
  <si>
    <t>Budgetary transfer</t>
  </si>
  <si>
    <t>National Emergency Coal Reserve</t>
  </si>
  <si>
    <t xml:space="preserve">  Hard coal (if no detail)</t>
  </si>
  <si>
    <t>Provincial Coal Safety Fund</t>
  </si>
  <si>
    <t>Extraction or mining stage</t>
  </si>
  <si>
    <t>Heating Subsidy</t>
  </si>
  <si>
    <t xml:space="preserve">  Patent fuel</t>
  </si>
  <si>
    <t>Provincial Coal Exploration and mining and washing</t>
  </si>
  <si>
    <t>Ningxia Coal Design Research Center</t>
  </si>
  <si>
    <t>Provincial Petroleum Fuels Price Reform Support Program (Forestry)</t>
  </si>
  <si>
    <t>Tibet Fuel Emergency Electricity Generation Subsidy</t>
  </si>
  <si>
    <t>Electricity-based support</t>
  </si>
  <si>
    <t>Heilongjiang Coal Safety Subsidy Fund</t>
  </si>
  <si>
    <t>Tax expenditure</t>
  </si>
  <si>
    <t>OECD (2019)</t>
  </si>
  <si>
    <t>Measure active but subsidy not quantified</t>
  </si>
  <si>
    <t>Measure active but estimates unavailable</t>
  </si>
  <si>
    <t>Measure still active but estimates unavailable</t>
  </si>
  <si>
    <t>Electricity consumption (households)</t>
  </si>
  <si>
    <t>Based on description, classified as a consumption support for coal by business and industry</t>
  </si>
  <si>
    <t>Coal consumption (business and industry)</t>
  </si>
  <si>
    <t>Transition support (decommissioining and rehabilitation)</t>
  </si>
  <si>
    <t>Processing</t>
  </si>
  <si>
    <t>* Annual average exchange rates are obtained from: https://www.irs.gov/individuals/international-taxpayers/yearly-average-currency-exchange-rates</t>
  </si>
  <si>
    <t>Annual Reports only available in Chinese.</t>
  </si>
  <si>
    <t>Annual report provides total CAPEX, but no breakdown by activities. Because the group undertakes activities across coal extraction and transport, as well as electricity generation from various sources, it is not possible to ascertain a proportion of CAPEX relating to coal.</t>
  </si>
  <si>
    <t>Installed coal capacity (as % of total capacity) in 2016 was 74% and in 2017 was 70% (primarily as a result of increase in hydro, wind and solar, rather than gas). Calculated based on installed capacity figures in annual reports.
In absence of 2016 data, 2017 numbers were used as the annual amount.</t>
  </si>
  <si>
    <t>n/a</t>
  </si>
  <si>
    <t>Total CAPEX made up of upgrading existing TPPs (approx 60%) and development of new TPPS (40%). Yuan figures converted from HK$ at 0.85 (rate as of 6/3/19, conversion at https://www.xe.com/currencyconverter/).</t>
  </si>
  <si>
    <t xml:space="preserve">Yuan figures converted from HK$ at 0.85 (rate as of 6/3/19, conversion at https://www.xe.com/currencyconverter/). </t>
  </si>
  <si>
    <t>CAPEX provided in Annual Report. Includes activities across multiple areas of coal mining, including mining itself, coal processing, coking and mining equipment manufacturing.</t>
  </si>
  <si>
    <t>Capital Expenditure (CAPEX) by China Huaneng Power International (planned)</t>
  </si>
  <si>
    <t>China Guodian Group and Shenhua Group merged in August 2017. Owenership structure is unclear - it is unclear whether CEIC annual reports also include Shenhua and Guodian's activities (as part of the group), or whether they are in individual annual reports. All links provided.
The majority (98%) of CEIC CAPEX in 2017 related to new renewables installations (not recorded here).
In the absence of ata for 2016, 2017 values were taken as the annual average.</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</si>
  <si>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</si>
  <si>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</si>
  <si>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Fiscal support:</t>
    </r>
    <r>
      <rPr>
        <sz val="11"/>
        <color theme="1"/>
        <rFont val="Calibri"/>
        <family val="2"/>
        <scheme val="minor"/>
      </rPr>
      <t xml:space="preserve"> 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</si>
  <si>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</si>
  <si>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SOE investment:</t>
    </r>
    <r>
      <rPr>
        <sz val="11"/>
        <color theme="1"/>
        <rFont val="Calibri"/>
        <family val="2"/>
        <scheme val="minor"/>
      </rPr>
      <t xml:space="preserve"> Data is provided on total capital expenditure investment by SOEs in coal and coal-fired power production (where this information is made available by the company). This information was sourced mainly from annual reports of the SOEs.</t>
    </r>
  </si>
  <si>
    <t>Datasheet contents:</t>
  </si>
  <si>
    <t>Fiscal support (budgetary transfers and tax exemptions)</t>
  </si>
  <si>
    <t>No domestic finance for coal was identified from the public finance institutions of China.</t>
  </si>
  <si>
    <t>• China country study: odi.org/g20-coal-subsidies/china</t>
  </si>
  <si>
    <t>The authors welcome feedback on the full report, on the country study, and on this data sheet to improve the accuracy and transparency of information on G20 countries support to coal and coal-fired production and consumption.</t>
  </si>
  <si>
    <t>Subsidies for production and consumption of coal and coal-fired power: China data sheet</t>
  </si>
  <si>
    <t>Exchange rates* (USD/CNY)</t>
  </si>
  <si>
    <t>2016
(CNY)</t>
  </si>
  <si>
    <t>2017
(CNY)</t>
  </si>
  <si>
    <t>Estimated annual amount
(CNY)</t>
  </si>
  <si>
    <t>https://frontnews.eu/news/en/10596</t>
  </si>
  <si>
    <t>https://ijglobal.com/data/transaction/20604/hassyan-coal-fired-power-plant-phase-1-2400mw-ppp</t>
  </si>
  <si>
    <t>https://ijglobal.com//data/transaction/30198/bengkulu-coal-fired-power-plant-200mw</t>
  </si>
  <si>
    <t>https://ijglobal.com/data/transaction/32275/java-7-coal-fired-power-plant-2000mw-ppp</t>
  </si>
  <si>
    <t xml:space="preserve">http://www.eximbank.gov.cn/tm/Newdetails/index.aspx?nodeid=343&amp;page=ContentPage&amp;categoryid=0&amp;contentid=29406 
</t>
  </si>
  <si>
    <t>https://tribune.com.pk/story/1330482/cpec-energy-projects-pakistan-china-revise-priority-list/</t>
  </si>
  <si>
    <t xml:space="preserve">http://uk.reuters.com/article/2014/12/14/serbia-energy-china-idUKL6N0TY0MD20141214 </t>
  </si>
  <si>
    <t>https://ijglobal.com//data/transaction/39561/hub-coal-power-plant-1320mw</t>
  </si>
  <si>
    <t>http://www.observerbd.com/details.php?id=52390</t>
  </si>
  <si>
    <t>http://www.climatechangenews.com/2017/07/12/china-signed-african-coal-deal-days-xi-low-emissions-pledge-g20/</t>
  </si>
  <si>
    <t>https://ijglobal.com/data/transaction/19256/duyen-hai-2-thermal-power-plant-1200mw-ppp</t>
  </si>
  <si>
    <t>www.shiftthesubsidies.org database - available at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</si>
</sst>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407]General"/>
  </numFmts>
  <fonts count="59" x14ac:knownFonts="1">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sz val="10"/>
      <name val="Calibri"/>
      <family val="2"/>
      <scheme val="minor"/>
    </font>
    <font>
      <b/>
      <sz val="10"/>
      <color theme="1"/>
      <name val="Calibri"/>
      <family val="2"/>
      <scheme val="minor"/>
    </font>
    <font>
      <sz val="11"/>
      <name val="Calibri"/>
      <family val="2"/>
      <scheme val="minor"/>
    </font>
    <font>
      <u/>
      <sz val="10"/>
      <color theme="10"/>
      <name val="Calibri"/>
      <family val="2"/>
      <scheme val="minor"/>
    </font>
    <font>
      <i/>
      <sz val="10"/>
      <color theme="1"/>
      <name val="Calibri"/>
      <family val="2"/>
    </font>
    <font>
      <i/>
      <sz val="11"/>
      <color theme="1"/>
      <name val="Calibri"/>
      <family val="2"/>
      <scheme val="minor"/>
    </font>
    <font>
      <u/>
      <sz val="11"/>
      <color theme="1"/>
      <name val="Calibri"/>
      <family val="2"/>
      <scheme val="minor"/>
    </font>
    <font>
      <u/>
      <sz val="10"/>
      <color rgb="FF007DB7"/>
      <name val="Trebuchet MS"/>
      <family val="2"/>
    </font>
    <font>
      <u/>
      <sz val="11"/>
      <color rgb="FF007DB7"/>
      <name val="Trebuchet MS"/>
      <family val="2"/>
    </font>
    <font>
      <b/>
      <sz val="12"/>
      <color theme="0"/>
      <name val="Calibri"/>
      <family val="2"/>
      <scheme val="minor"/>
    </font>
    <font>
      <u/>
      <sz val="10"/>
      <name val="Calibri"/>
      <family val="2"/>
      <scheme val="minor"/>
    </font>
    <font>
      <b/>
      <sz val="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s>
  <cellStyleXfs count="123">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2" fillId="0" borderId="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35" fillId="0" borderId="0" applyNumberFormat="0" applyFill="0" applyBorder="0" applyAlignment="0" applyProtection="0"/>
    <xf numFmtId="0" fontId="22" fillId="8"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8" fillId="32" borderId="0" applyNumberFormat="0" applyBorder="0" applyAlignment="0" applyProtection="0"/>
    <xf numFmtId="0" fontId="39" fillId="0" borderId="0"/>
    <xf numFmtId="0" fontId="40" fillId="0" borderId="0"/>
    <xf numFmtId="43" fontId="40" fillId="0" borderId="0" applyFont="0" applyFill="0" applyBorder="0" applyAlignment="0" applyProtection="0"/>
    <xf numFmtId="0" fontId="39" fillId="0" borderId="0"/>
    <xf numFmtId="43" fontId="40"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44" fontId="22" fillId="0" borderId="0" applyFont="0" applyFill="0" applyBorder="0" applyAlignment="0" applyProtection="0"/>
    <xf numFmtId="0" fontId="43" fillId="0" borderId="0" applyNumberFormat="0" applyFill="0" applyBorder="0" applyAlignment="0" applyProtection="0">
      <alignment vertical="top"/>
      <protection locked="0"/>
    </xf>
    <xf numFmtId="164" fontId="44" fillId="0" borderId="0" applyBorder="0" applyProtection="0"/>
    <xf numFmtId="0" fontId="22" fillId="0" borderId="0"/>
    <xf numFmtId="0" fontId="23" fillId="0" borderId="0" applyNumberFormat="0" applyFill="0" applyBorder="0" applyAlignment="0" applyProtection="0"/>
    <xf numFmtId="0" fontId="23" fillId="0" borderId="0" applyNumberFormat="0" applyFill="0" applyBorder="0" applyAlignment="0" applyProtection="0"/>
    <xf numFmtId="0" fontId="3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6" fillId="0" borderId="10" applyNumberFormat="0" applyAlignment="0"/>
    <xf numFmtId="0" fontId="54" fillId="0" borderId="0" applyNumberFormat="0" applyFill="0" applyBorder="0" applyAlignment="0" applyProtection="0"/>
    <xf numFmtId="0" fontId="54" fillId="0" borderId="0" applyNumberFormat="0" applyFill="0" applyBorder="0" applyAlignment="0" applyProtection="0"/>
  </cellStyleXfs>
  <cellXfs count="101">
    <xf numFmtId="0" fontId="0" fillId="0" borderId="0" xfId="0"/>
    <xf numFmtId="0" fontId="45" fillId="0" borderId="11" xfId="0" applyFont="1" applyBorder="1" applyAlignment="1">
      <alignment horizontal="center" vertical="center" wrapText="1"/>
    </xf>
    <xf numFmtId="0" fontId="45" fillId="0" borderId="11" xfId="0" applyFont="1" applyFill="1" applyBorder="1" applyAlignment="1">
      <alignment horizontal="center" vertical="center" wrapText="1"/>
    </xf>
    <xf numFmtId="0" fontId="54" fillId="0" borderId="11" xfId="121" applyBorder="1" applyAlignment="1">
      <alignment horizontal="center" vertical="center" wrapText="1"/>
    </xf>
    <xf numFmtId="4" fontId="45" fillId="0" borderId="11" xfId="0" applyNumberFormat="1" applyFont="1" applyFill="1" applyBorder="1" applyAlignment="1">
      <alignment horizontal="center" vertical="center" wrapText="1"/>
    </xf>
    <xf numFmtId="0" fontId="54" fillId="0" borderId="11" xfId="121" applyFill="1" applyBorder="1" applyAlignment="1">
      <alignment horizontal="center" vertical="center" wrapText="1"/>
    </xf>
    <xf numFmtId="0" fontId="48" fillId="0" borderId="11" xfId="0" applyFont="1" applyBorder="1" applyAlignment="1">
      <alignment horizontal="left" vertical="center" wrapText="1"/>
    </xf>
    <xf numFmtId="0" fontId="45" fillId="0" borderId="11" xfId="0" applyFont="1" applyBorder="1" applyAlignment="1">
      <alignment horizontal="left" vertical="center" wrapText="1"/>
    </xf>
    <xf numFmtId="0" fontId="45" fillId="0" borderId="11" xfId="0" quotePrefix="1" applyFont="1" applyBorder="1" applyAlignment="1">
      <alignment horizontal="center" vertical="center" wrapText="1"/>
    </xf>
    <xf numFmtId="0" fontId="45" fillId="0" borderId="12" xfId="0" applyFont="1" applyBorder="1" applyAlignment="1">
      <alignment horizontal="center" vertical="center" wrapText="1"/>
    </xf>
    <xf numFmtId="0" fontId="47" fillId="0" borderId="11" xfId="0" applyFont="1" applyFill="1" applyBorder="1" applyAlignment="1">
      <alignment horizontal="left" wrapText="1"/>
    </xf>
    <xf numFmtId="0" fontId="0" fillId="0" borderId="0" xfId="0" applyAlignment="1">
      <alignment wrapText="1"/>
    </xf>
    <xf numFmtId="0" fontId="37" fillId="0" borderId="0" xfId="0" applyFont="1"/>
    <xf numFmtId="0" fontId="47" fillId="0" borderId="0" xfId="0" applyFont="1" applyFill="1" applyBorder="1" applyAlignment="1">
      <alignment horizontal="left" vertical="center" wrapText="1"/>
    </xf>
    <xf numFmtId="0" fontId="0" fillId="0" borderId="0" xfId="0" applyBorder="1"/>
    <xf numFmtId="3" fontId="45" fillId="0" borderId="11" xfId="0" applyNumberFormat="1" applyFont="1" applyBorder="1" applyAlignment="1">
      <alignment horizontal="center" vertical="center" wrapText="1"/>
    </xf>
    <xf numFmtId="3" fontId="0" fillId="0" borderId="0" xfId="0" applyNumberFormat="1"/>
    <xf numFmtId="0" fontId="0" fillId="0" borderId="13" xfId="0" applyBorder="1"/>
    <xf numFmtId="0" fontId="0" fillId="0" borderId="14" xfId="0" applyBorder="1"/>
    <xf numFmtId="0" fontId="0" fillId="0" borderId="15" xfId="0" applyBorder="1"/>
    <xf numFmtId="3" fontId="45" fillId="0" borderId="12" xfId="0" applyNumberFormat="1" applyFont="1" applyBorder="1" applyAlignment="1">
      <alignment horizontal="center" vertical="center" wrapText="1"/>
    </xf>
    <xf numFmtId="3" fontId="45" fillId="0" borderId="11" xfId="0" applyNumberFormat="1" applyFont="1" applyFill="1" applyBorder="1" applyAlignment="1">
      <alignment horizontal="center" vertical="center" wrapText="1"/>
    </xf>
    <xf numFmtId="0" fontId="47" fillId="0" borderId="11" xfId="0" applyFont="1" applyFill="1" applyBorder="1" applyAlignment="1">
      <alignment horizontal="left" vertical="center" wrapText="1"/>
    </xf>
    <xf numFmtId="0" fontId="0" fillId="0" borderId="0" xfId="0" applyBorder="1" applyAlignment="1">
      <alignment wrapText="1"/>
    </xf>
    <xf numFmtId="0" fontId="45" fillId="0" borderId="0" xfId="0" applyFont="1" applyBorder="1" applyAlignment="1">
      <alignment horizontal="center" vertical="center" wrapText="1"/>
    </xf>
    <xf numFmtId="0" fontId="45" fillId="0" borderId="11" xfId="0" applyFont="1" applyBorder="1" applyAlignment="1">
      <alignment wrapText="1"/>
    </xf>
    <xf numFmtId="0" fontId="0" fillId="0" borderId="14" xfId="0" applyBorder="1" applyAlignment="1">
      <alignment wrapText="1"/>
    </xf>
    <xf numFmtId="0" fontId="0" fillId="0" borderId="14" xfId="0" applyBorder="1" applyAlignment="1">
      <alignment horizontal="right"/>
    </xf>
    <xf numFmtId="0" fontId="51" fillId="0" borderId="0" xfId="0" applyFont="1" applyFill="1" applyBorder="1"/>
    <xf numFmtId="0" fontId="45" fillId="0" borderId="12" xfId="0" applyFont="1" applyBorder="1" applyAlignment="1">
      <alignment horizontal="left" vertical="center" wrapText="1"/>
    </xf>
    <xf numFmtId="3" fontId="45" fillId="0" borderId="0" xfId="0" applyNumberFormat="1" applyFont="1" applyBorder="1" applyAlignment="1">
      <alignment horizontal="center" vertical="center" wrapText="1"/>
    </xf>
    <xf numFmtId="0" fontId="45" fillId="0" borderId="12" xfId="0" applyFont="1" applyBorder="1" applyAlignment="1">
      <alignment wrapText="1"/>
    </xf>
    <xf numFmtId="0" fontId="47" fillId="0" borderId="14" xfId="0" applyFont="1" applyFill="1" applyBorder="1" applyAlignment="1">
      <alignment horizontal="left" vertical="center" wrapText="1"/>
    </xf>
    <xf numFmtId="0" fontId="37" fillId="0" borderId="0" xfId="0" applyFont="1" applyBorder="1" applyAlignment="1">
      <alignment wrapText="1"/>
    </xf>
    <xf numFmtId="0" fontId="34" fillId="33" borderId="0" xfId="85" applyFont="1" applyFill="1" applyBorder="1" applyAlignment="1">
      <alignment horizontal="left" vertical="center"/>
    </xf>
    <xf numFmtId="0" fontId="48" fillId="34" borderId="16" xfId="0" applyFont="1" applyFill="1" applyBorder="1" applyAlignment="1">
      <alignment horizontal="center" vertical="center" wrapText="1"/>
    </xf>
    <xf numFmtId="0" fontId="34" fillId="33" borderId="0" xfId="85" applyFont="1" applyFill="1" applyAlignment="1">
      <alignment vertical="center"/>
    </xf>
    <xf numFmtId="0" fontId="4" fillId="0" borderId="0" xfId="0" applyFont="1"/>
    <xf numFmtId="0" fontId="0" fillId="0" borderId="0" xfId="0" applyBorder="1" applyAlignment="1">
      <alignment horizontal="right"/>
    </xf>
    <xf numFmtId="0" fontId="20" fillId="0" borderId="14" xfId="0" applyFont="1" applyBorder="1"/>
    <xf numFmtId="0" fontId="48" fillId="0" borderId="14" xfId="0" applyFont="1" applyBorder="1" applyAlignment="1">
      <alignment horizontal="center" vertical="center" wrapText="1"/>
    </xf>
    <xf numFmtId="3" fontId="48" fillId="0" borderId="14" xfId="0" applyNumberFormat="1" applyFont="1" applyBorder="1" applyAlignment="1">
      <alignment horizontal="center" vertical="center" wrapText="1"/>
    </xf>
    <xf numFmtId="0" fontId="48" fillId="0" borderId="13" xfId="0" applyFont="1" applyFill="1" applyBorder="1" applyAlignment="1">
      <alignment horizontal="left" vertical="center" wrapText="1"/>
    </xf>
    <xf numFmtId="3" fontId="20" fillId="0" borderId="14" xfId="0" applyNumberFormat="1" applyFont="1" applyBorder="1" applyAlignment="1">
      <alignment horizontal="center"/>
    </xf>
    <xf numFmtId="3" fontId="20" fillId="0" borderId="14" xfId="0" applyNumberFormat="1" applyFont="1" applyBorder="1"/>
    <xf numFmtId="0" fontId="0" fillId="0" borderId="0" xfId="0" applyAlignment="1">
      <alignment horizontal="center" vertical="center"/>
    </xf>
    <xf numFmtId="0" fontId="50" fillId="0" borderId="11" xfId="121" applyFont="1" applyBorder="1" applyAlignment="1">
      <alignment horizontal="center" vertical="center"/>
    </xf>
    <xf numFmtId="0" fontId="50" fillId="0" borderId="12" xfId="121" applyFont="1" applyBorder="1" applyAlignment="1">
      <alignment horizontal="center" vertical="center"/>
    </xf>
    <xf numFmtId="0" fontId="0" fillId="0" borderId="14" xfId="0" applyBorder="1" applyAlignment="1">
      <alignment horizontal="center" vertical="center"/>
    </xf>
    <xf numFmtId="0" fontId="3" fillId="0" borderId="0" xfId="0" applyFont="1" applyAlignment="1">
      <alignment wrapText="1"/>
    </xf>
    <xf numFmtId="0" fontId="3" fillId="0" borderId="0" xfId="0" applyFont="1"/>
    <xf numFmtId="0" fontId="49" fillId="0" borderId="0" xfId="0" applyFont="1" applyBorder="1" applyAlignment="1">
      <alignment wrapText="1"/>
    </xf>
    <xf numFmtId="0" fontId="0" fillId="0" borderId="15" xfId="0"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wrapText="1"/>
    </xf>
    <xf numFmtId="0" fontId="55" fillId="0" borderId="0" xfId="121" applyFont="1" applyBorder="1" applyAlignment="1">
      <alignment wrapText="1"/>
    </xf>
    <xf numFmtId="0" fontId="2" fillId="0" borderId="0" xfId="0" applyFont="1" applyAlignment="1">
      <alignment wrapText="1"/>
    </xf>
    <xf numFmtId="0" fontId="2" fillId="0" borderId="0" xfId="0" applyFont="1"/>
    <xf numFmtId="0" fontId="54" fillId="0" borderId="0" xfId="121"/>
    <xf numFmtId="0" fontId="47" fillId="0" borderId="11" xfId="0" applyFont="1" applyFill="1" applyBorder="1" applyAlignment="1">
      <alignment horizontal="center" vertical="center" wrapText="1"/>
    </xf>
    <xf numFmtId="3" fontId="45" fillId="0" borderId="11" xfId="0" applyNumberFormat="1" applyFont="1" applyBorder="1" applyAlignment="1">
      <alignment horizontal="center" vertical="center"/>
    </xf>
    <xf numFmtId="3" fontId="45" fillId="0" borderId="11" xfId="0" applyNumberFormat="1" applyFont="1" applyFill="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7" fillId="0" borderId="12" xfId="0" applyFont="1" applyFill="1" applyBorder="1" applyAlignment="1">
      <alignment horizontal="center" vertical="center" wrapText="1"/>
    </xf>
    <xf numFmtId="3" fontId="45" fillId="0" borderId="12" xfId="0" applyNumberFormat="1" applyFont="1" applyBorder="1" applyAlignment="1">
      <alignment horizontal="center" vertical="center"/>
    </xf>
    <xf numFmtId="0" fontId="0" fillId="0" borderId="0" xfId="0" applyAlignment="1">
      <alignment horizontal="left" vertical="top"/>
    </xf>
    <xf numFmtId="4" fontId="45" fillId="0" borderId="11" xfId="0" applyNumberFormat="1" applyFont="1" applyFill="1" applyBorder="1" applyAlignment="1">
      <alignment horizontal="left" vertical="top" wrapText="1"/>
    </xf>
    <xf numFmtId="0" fontId="20" fillId="0" borderId="14" xfId="0" applyFont="1" applyBorder="1" applyAlignment="1">
      <alignment horizontal="left" vertical="top"/>
    </xf>
    <xf numFmtId="0" fontId="56" fillId="33" borderId="0" xfId="0" applyFont="1" applyFill="1" applyBorder="1" applyAlignment="1"/>
    <xf numFmtId="0" fontId="56" fillId="33" borderId="0" xfId="85" applyFont="1" applyFill="1" applyBorder="1" applyAlignment="1">
      <alignment horizontal="left" vertical="center"/>
    </xf>
    <xf numFmtId="0" fontId="20" fillId="0" borderId="13" xfId="0" applyFont="1" applyBorder="1" applyAlignment="1">
      <alignment wrapText="1"/>
    </xf>
    <xf numFmtId="0" fontId="45" fillId="0" borderId="0" xfId="0" applyFont="1" applyAlignment="1">
      <alignment wrapText="1"/>
    </xf>
    <xf numFmtId="0" fontId="48" fillId="0" borderId="13" xfId="0" applyFont="1" applyBorder="1" applyAlignment="1">
      <alignment horizontal="left" vertical="center" wrapText="1"/>
    </xf>
    <xf numFmtId="0" fontId="48" fillId="34" borderId="17" xfId="0" applyFont="1" applyFill="1" applyBorder="1" applyAlignment="1">
      <alignment horizontal="center" vertical="center" wrapText="1"/>
    </xf>
    <xf numFmtId="3" fontId="45" fillId="0" borderId="18" xfId="0" applyNumberFormat="1" applyFont="1" applyBorder="1" applyAlignment="1">
      <alignment horizontal="center" vertical="center" wrapText="1"/>
    </xf>
    <xf numFmtId="3" fontId="45" fillId="0" borderId="19" xfId="0" applyNumberFormat="1" applyFont="1" applyBorder="1" applyAlignment="1">
      <alignment horizontal="center" vertical="center" wrapText="1"/>
    </xf>
    <xf numFmtId="0" fontId="57" fillId="0" borderId="11" xfId="121" applyFont="1" applyFill="1" applyBorder="1" applyAlignment="1">
      <alignment horizontal="left" vertical="center"/>
    </xf>
    <xf numFmtId="0" fontId="47" fillId="0" borderId="11" xfId="0" applyFont="1" applyFill="1" applyBorder="1" applyAlignment="1">
      <alignment horizontal="left" vertical="center"/>
    </xf>
    <xf numFmtId="0" fontId="57" fillId="0" borderId="11" xfId="98" applyFont="1" applyFill="1" applyBorder="1" applyAlignment="1" applyProtection="1">
      <alignment horizontal="left" vertical="center"/>
    </xf>
    <xf numFmtId="0" fontId="58" fillId="34" borderId="11" xfId="0" applyFont="1" applyFill="1" applyBorder="1" applyAlignment="1">
      <alignment horizontal="center" vertical="center"/>
    </xf>
    <xf numFmtId="0" fontId="47" fillId="0" borderId="0" xfId="0" applyFont="1" applyFill="1" applyAlignment="1">
      <alignment horizontal="left"/>
    </xf>
    <xf numFmtId="4" fontId="47" fillId="0" borderId="11" xfId="0" applyNumberFormat="1" applyFont="1" applyFill="1" applyBorder="1" applyAlignment="1">
      <alignment horizontal="left" vertical="center"/>
    </xf>
    <xf numFmtId="0" fontId="58" fillId="0" borderId="23" xfId="0" applyFont="1" applyFill="1" applyBorder="1" applyAlignment="1">
      <alignment horizontal="left" vertical="center"/>
    </xf>
    <xf numFmtId="0" fontId="47" fillId="0" borderId="0" xfId="0" applyFont="1" applyFill="1" applyBorder="1" applyAlignment="1">
      <alignment horizontal="left" vertical="center"/>
    </xf>
    <xf numFmtId="0" fontId="47" fillId="0" borderId="0" xfId="0" applyFont="1" applyFill="1" applyBorder="1" applyAlignment="1">
      <alignment horizontal="left"/>
    </xf>
    <xf numFmtId="0" fontId="56" fillId="33" borderId="0" xfId="85" applyFont="1" applyFill="1" applyAlignment="1">
      <alignment horizontal="left" vertical="center"/>
    </xf>
    <xf numFmtId="0" fontId="34" fillId="0" borderId="0" xfId="85" applyFont="1" applyFill="1" applyAlignment="1">
      <alignment horizontal="left" vertical="center"/>
    </xf>
    <xf numFmtId="0" fontId="45" fillId="0" borderId="0" xfId="0" applyFont="1" applyBorder="1" applyAlignment="1">
      <alignment horizontal="left" vertical="center" wrapText="1"/>
    </xf>
    <xf numFmtId="0" fontId="51" fillId="0" borderId="0" xfId="0" applyFont="1" applyFill="1" applyBorder="1" applyAlignment="1">
      <alignment horizontal="left"/>
    </xf>
    <xf numFmtId="0" fontId="0" fillId="0" borderId="0" xfId="0" applyBorder="1" applyAlignment="1">
      <alignment horizontal="left"/>
    </xf>
    <xf numFmtId="0" fontId="0" fillId="0" borderId="0" xfId="0" applyAlignment="1">
      <alignment horizontal="left"/>
    </xf>
    <xf numFmtId="0" fontId="2" fillId="0" borderId="0" xfId="0" applyFont="1" applyBorder="1" applyAlignment="1">
      <alignment vertical="top" wrapText="1"/>
    </xf>
    <xf numFmtId="0" fontId="0" fillId="0" borderId="0" xfId="0" applyAlignment="1">
      <alignment vertical="top" wrapText="1"/>
    </xf>
    <xf numFmtId="0" fontId="48" fillId="34" borderId="20" xfId="0" applyFont="1" applyFill="1" applyBorder="1" applyAlignment="1">
      <alignment horizontal="center" vertical="top" wrapText="1"/>
    </xf>
    <xf numFmtId="0" fontId="45" fillId="0" borderId="21" xfId="0" applyFont="1" applyFill="1" applyBorder="1" applyAlignment="1">
      <alignment horizontal="left" vertical="top" wrapText="1"/>
    </xf>
    <xf numFmtId="0" fontId="45" fillId="0" borderId="21" xfId="0" applyFont="1" applyBorder="1" applyAlignment="1">
      <alignment horizontal="left" vertical="top" wrapText="1"/>
    </xf>
    <xf numFmtId="0" fontId="0" fillId="0" borderId="21" xfId="0" applyBorder="1" applyAlignment="1">
      <alignment horizontal="left" vertical="top" wrapText="1"/>
    </xf>
    <xf numFmtId="0" fontId="45" fillId="0" borderId="22" xfId="0" applyFont="1" applyBorder="1" applyAlignment="1">
      <alignment horizontal="left" vertical="top" wrapText="1"/>
    </xf>
    <xf numFmtId="0" fontId="20" fillId="0" borderId="14" xfId="0" applyFont="1" applyBorder="1" applyAlignment="1">
      <alignment vertical="top" wrapText="1"/>
    </xf>
    <xf numFmtId="0" fontId="0" fillId="0" borderId="0" xfId="0" applyBorder="1" applyAlignment="1">
      <alignment vertical="top" wrapText="1"/>
    </xf>
  </cellXfs>
  <cellStyles count="123">
    <cellStyle name="20 % - Akzent1 2" xfId="61"/>
    <cellStyle name="20 % - Akzent1 2 2" xfId="108"/>
    <cellStyle name="20 % - Akzent2 2" xfId="65"/>
    <cellStyle name="20 % - Akzent2 2 2" xfId="110"/>
    <cellStyle name="20 % - Akzent3 2" xfId="69"/>
    <cellStyle name="20 % - Akzent3 2 2" xfId="112"/>
    <cellStyle name="20 % - Akzent4 2" xfId="73"/>
    <cellStyle name="20 % - Akzent4 2 2" xfId="114"/>
    <cellStyle name="20 % - Akzent5 2" xfId="77"/>
    <cellStyle name="20 % - Akzent5 2 2" xfId="116"/>
    <cellStyle name="20 % - Akzent6 2" xfId="81"/>
    <cellStyle name="20 % - Akzent6 2 2" xfId="11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cellStyle name="40 % - Akzent1 2 2" xfId="109"/>
    <cellStyle name="40 % - Akzent2 2" xfId="66"/>
    <cellStyle name="40 % - Akzent2 2 2" xfId="111"/>
    <cellStyle name="40 % - Akzent3 2" xfId="70"/>
    <cellStyle name="40 % - Akzent3 2 2" xfId="113"/>
    <cellStyle name="40 % - Akzent4 2" xfId="74"/>
    <cellStyle name="40 % - Akzent4 2 2" xfId="115"/>
    <cellStyle name="40 % - Akzent5 2" xfId="78"/>
    <cellStyle name="40 % - Akzent5 2 2" xfId="117"/>
    <cellStyle name="40 % - Akzent6 2" xfId="82"/>
    <cellStyle name="40 % - Akzent6 2 2" xfId="119"/>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cellStyle name="60 % - Akzent2 2" xfId="67"/>
    <cellStyle name="60 % - Akzent3 2" xfId="71"/>
    <cellStyle name="60 % - Akzent4 2" xfId="75"/>
    <cellStyle name="60 % - Akzent5 2" xfId="79"/>
    <cellStyle name="60 % - Akzent6 2" xfId="83"/>
    <cellStyle name="60% - Accent1" xfId="21" builtinId="32" customBuiltin="1"/>
    <cellStyle name="60% - Accent1 2" xfId="91"/>
    <cellStyle name="60% - Accent2" xfId="25" builtinId="36" customBuiltin="1"/>
    <cellStyle name="60% - Accent2 2" xfId="92"/>
    <cellStyle name="60% - Accent3" xfId="29" builtinId="40" customBuiltin="1"/>
    <cellStyle name="60% - Accent3 2" xfId="93"/>
    <cellStyle name="60% - Accent4" xfId="33" builtinId="44" customBuiltin="1"/>
    <cellStyle name="60% - Accent4 2" xfId="94"/>
    <cellStyle name="60% - Accent5" xfId="37" builtinId="48" customBuiltin="1"/>
    <cellStyle name="60% - Accent5 2" xfId="95"/>
    <cellStyle name="60% - Accent6" xfId="41" builtinId="52" customBuiltin="1"/>
    <cellStyle name="60% - Accent6 2" xfId="96"/>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cellStyle name="Akzent2 2" xfId="64"/>
    <cellStyle name="Akzent3 2" xfId="68"/>
    <cellStyle name="Akzent4 2" xfId="72"/>
    <cellStyle name="Akzent5 2" xfId="76"/>
    <cellStyle name="Akzent6 2" xfId="80"/>
    <cellStyle name="Ausgabe 2" xfId="52"/>
    <cellStyle name="Bad" xfId="7" builtinId="27" customBuiltin="1"/>
    <cellStyle name="Berechnung 2" xfId="53"/>
    <cellStyle name="Calculation" xfId="11" builtinId="22" customBuiltin="1"/>
    <cellStyle name="Check Cell" xfId="13" builtinId="23" customBuiltin="1"/>
    <cellStyle name="Comma 2" xfId="86"/>
    <cellStyle name="Comma 3" xfId="88"/>
    <cellStyle name="E_TableCell1" xfId="120"/>
    <cellStyle name="Eingabe 2" xfId="51"/>
    <cellStyle name="Ergebnis 2" xfId="59"/>
    <cellStyle name="Erklärender Text 2" xfId="58"/>
    <cellStyle name="Excel Built-in Normal" xfId="99"/>
    <cellStyle name="Explanatory Text" xfId="16" builtinId="53" customBuiltin="1"/>
    <cellStyle name="Followed Hyperlink" xfId="122" builtinId="9" customBuiltin="1"/>
    <cellStyle name="Good" xfId="6" builtinId="26" customBuiltin="1"/>
    <cellStyle name="Gut 2" xfId="48"/>
    <cellStyle name="Heading 1" xfId="2" builtinId="16" customBuiltin="1"/>
    <cellStyle name="Heading 2" xfId="3" builtinId="17" customBuiltin="1"/>
    <cellStyle name="Heading 3" xfId="4" builtinId="18" customBuiltin="1"/>
    <cellStyle name="Heading 4" xfId="5" builtinId="19" customBuiltin="1"/>
    <cellStyle name="Hyperlink" xfId="121" builtinId="8" customBuiltin="1"/>
    <cellStyle name="Hyperlink 2" xfId="89"/>
    <cellStyle name="Hyperlink 3" xfId="98"/>
    <cellStyle name="Input" xfId="9" builtinId="20" customBuiltin="1"/>
    <cellStyle name="Linked Cell" xfId="12" builtinId="24" customBuiltin="1"/>
    <cellStyle name="Neutral" xfId="8" builtinId="28" customBuiltin="1"/>
    <cellStyle name="Neutral 2" xfId="90"/>
    <cellStyle name="Neutral 3" xfId="50"/>
    <cellStyle name="Normal" xfId="0" builtinId="0"/>
    <cellStyle name="Normal 2" xfId="84"/>
    <cellStyle name="Normal 3" xfId="85"/>
    <cellStyle name="Normal 4" xfId="87"/>
    <cellStyle name="Note" xfId="15" builtinId="10" customBuiltin="1"/>
    <cellStyle name="Notiz 2" xfId="57"/>
    <cellStyle name="Notiz 2 2" xfId="107"/>
    <cellStyle name="Output" xfId="10" builtinId="21" customBuiltin="1"/>
    <cellStyle name="Schlecht 2" xfId="49"/>
    <cellStyle name="Standard 2" xfId="100"/>
    <cellStyle name="Standard 3" xfId="42"/>
    <cellStyle name="Standard 4" xfId="103"/>
    <cellStyle name="Title" xfId="1" builtinId="15" customBuiltin="1"/>
    <cellStyle name="Total" xfId="17" builtinId="25" customBuiltin="1"/>
    <cellStyle name="Überschrift 1 2" xfId="44"/>
    <cellStyle name="Überschrift 10" xfId="106"/>
    <cellStyle name="Überschrift 2 2" xfId="45"/>
    <cellStyle name="Überschrift 3 2" xfId="46"/>
    <cellStyle name="Überschrift 4 2" xfId="47"/>
    <cellStyle name="Überschrift 5" xfId="43"/>
    <cellStyle name="Überschrift 6" xfId="101"/>
    <cellStyle name="Überschrift 7" xfId="102"/>
    <cellStyle name="Überschrift 8" xfId="105"/>
    <cellStyle name="Überschrift 9" xfId="104"/>
    <cellStyle name="Verknüpfte Zelle 2" xfId="54"/>
    <cellStyle name="Währung 2" xfId="97"/>
    <cellStyle name="Warnender Text 2" xfId="56"/>
    <cellStyle name="Warning Text" xfId="14" builtinId="11" customBuiltin="1"/>
    <cellStyle name="Zelle überprüfen 2" xfId="55"/>
  </cellStyles>
  <dxfs count="0"/>
  <tableStyles count="0" defaultTableStyle="TableStyleMedium2"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di.org/publications/11362-g20-coal-subsidies-china"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bankwatch.org/our-work/projects/pljevlja-ii-lignite-power-plant-montenegro" TargetMode="External"/><Relationship Id="rId2" Type="http://schemas.openxmlformats.org/officeDocument/2006/relationships/hyperlink" Target="https://ijglobal.com/articles/102113/samsung-cancels-1-320mw-kazakhstan-coal-fired" TargetMode="External"/><Relationship Id="rId1" Type="http://schemas.openxmlformats.org/officeDocument/2006/relationships/hyperlink" Target="https://ifcndd.ifc.org/ifcext/spiwebsite1.nsf/78e3b305216fcdba85257a8b0075079d/7786a0ba1f47451685257c2b00686cd7?opendocument" TargetMode="External"/><Relationship Id="rId6" Type="http://schemas.openxmlformats.org/officeDocument/2006/relationships/printerSettings" Target="../printerSettings/printerSettings3.bin"/><Relationship Id="rId5" Type="http://schemas.openxmlformats.org/officeDocument/2006/relationships/hyperlink" Target="http://www.observerbd.com/details.php?id=52390" TargetMode="External"/><Relationship Id="rId4" Type="http://schemas.openxmlformats.org/officeDocument/2006/relationships/hyperlink" Target="https://ijglobal.com/data/transaction/32622/kalsel-coal-fired-power-plant-200mw"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chinacoalenergy.com/n43830/n43840/n43841/n43842/c1381333/attr/1381334.pdf" TargetMode="External"/><Relationship Id="rId2" Type="http://schemas.openxmlformats.org/officeDocument/2006/relationships/hyperlink" Target="http://quicktake.morningstar.com/stocknet/secdocuments.aspx?symbol=601991&amp;country=chn" TargetMode="External"/><Relationship Id="rId1" Type="http://schemas.openxmlformats.org/officeDocument/2006/relationships/hyperlink" Target="http://www.hpi.com.cn/report20F/Huaneng_-_2016_20-F.pdf%20and"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opLeftCell="A14" zoomScale="90" zoomScaleNormal="90" workbookViewId="0">
      <selection activeCell="B11" sqref="B11"/>
    </sheetView>
  </sheetViews>
  <sheetFormatPr defaultRowHeight="15.75" x14ac:dyDescent="0.3"/>
  <cols>
    <col min="1" max="1" width="91.7109375" style="50" customWidth="1"/>
  </cols>
  <sheetData>
    <row r="1" spans="1:1" ht="16.5" x14ac:dyDescent="0.3">
      <c r="A1" s="69" t="s">
        <v>189</v>
      </c>
    </row>
    <row r="2" spans="1:1" x14ac:dyDescent="0.3">
      <c r="A2" s="49"/>
    </row>
    <row r="3" spans="1:1" ht="30.75" x14ac:dyDescent="0.3">
      <c r="A3" s="54" t="s">
        <v>179</v>
      </c>
    </row>
    <row r="4" spans="1:1" x14ac:dyDescent="0.3">
      <c r="A4" s="54"/>
    </row>
    <row r="5" spans="1:1" ht="16.5" x14ac:dyDescent="0.3">
      <c r="A5" s="55" t="s">
        <v>180</v>
      </c>
    </row>
    <row r="6" spans="1:1" ht="15" x14ac:dyDescent="0.3">
      <c r="A6" s="58" t="s">
        <v>187</v>
      </c>
    </row>
    <row r="7" spans="1:1" x14ac:dyDescent="0.3">
      <c r="A7" s="33"/>
    </row>
    <row r="8" spans="1:1" x14ac:dyDescent="0.3">
      <c r="A8" s="33" t="s">
        <v>0</v>
      </c>
    </row>
    <row r="9" spans="1:1" ht="30" x14ac:dyDescent="0.3">
      <c r="A9" s="92" t="s">
        <v>181</v>
      </c>
    </row>
    <row r="10" spans="1:1" ht="51.75" customHeight="1" x14ac:dyDescent="0.3">
      <c r="A10" s="92" t="s">
        <v>182</v>
      </c>
    </row>
    <row r="11" spans="1:1" ht="45" x14ac:dyDescent="0.3">
      <c r="A11" s="92" t="s">
        <v>183</v>
      </c>
    </row>
    <row r="12" spans="1:1" x14ac:dyDescent="0.3">
      <c r="A12" s="56"/>
    </row>
    <row r="13" spans="1:1" x14ac:dyDescent="0.3">
      <c r="A13" s="12" t="s">
        <v>184</v>
      </c>
    </row>
    <row r="14" spans="1:1" ht="15" x14ac:dyDescent="0.3">
      <c r="A14" s="58" t="s">
        <v>1</v>
      </c>
    </row>
    <row r="15" spans="1:1" ht="15" x14ac:dyDescent="0.3">
      <c r="A15" s="58" t="s">
        <v>30</v>
      </c>
    </row>
    <row r="16" spans="1:1" ht="15" x14ac:dyDescent="0.3">
      <c r="A16" s="58" t="s">
        <v>2</v>
      </c>
    </row>
    <row r="17" spans="1:1" ht="15" x14ac:dyDescent="0.3">
      <c r="A17" s="58" t="s">
        <v>3</v>
      </c>
    </row>
    <row r="18" spans="1:1" x14ac:dyDescent="0.3">
      <c r="A18" s="57"/>
    </row>
    <row r="19" spans="1:1" ht="45.75" x14ac:dyDescent="0.3">
      <c r="A19" s="51" t="s">
        <v>188</v>
      </c>
    </row>
  </sheetData>
  <hyperlinks>
    <hyperlink ref="A5" r:id="rId1" display="Full report and the methodology note: odi.org/g20-coal-subsidies"/>
    <hyperlink ref="A6" r:id="rId2"/>
    <hyperlink ref="A14" location="'Fiscal support'!A1" display="Fiscal support"/>
    <hyperlink ref="A15" location="'Public finance (domestic)'!A1" display="Public finance (domestic)"/>
    <hyperlink ref="A16" location="'Public finance (international)'!A1" display="Public finance (international)"/>
    <hyperlink ref="A17" location="'SOE investment'!A1" display="SOE investment"/>
  </hyperlinks>
  <pageMargins left="0.7" right="0.7" top="0.75" bottom="0.75" header="0.3" footer="0.3"/>
  <pageSetup paperSize="9"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zoomScale="90" zoomScaleNormal="90" workbookViewId="0"/>
  </sheetViews>
  <sheetFormatPr defaultRowHeight="15" x14ac:dyDescent="0.3"/>
  <cols>
    <col min="1" max="1" width="29.42578125" style="11" customWidth="1"/>
    <col min="2" max="2" width="28.140625" customWidth="1"/>
    <col min="3" max="3" width="23.140625" customWidth="1"/>
    <col min="4" max="5" width="25.85546875" customWidth="1"/>
    <col min="6" max="6" width="25.85546875" style="11" customWidth="1"/>
    <col min="7" max="7" width="23.28515625" customWidth="1"/>
    <col min="8" max="8" width="25.85546875" customWidth="1"/>
    <col min="9" max="9" width="15.85546875" customWidth="1"/>
    <col min="10" max="10" width="15.140625" customWidth="1"/>
    <col min="11" max="11" width="16.28515625" customWidth="1"/>
    <col min="12" max="12" width="16.85546875" customWidth="1"/>
    <col min="13" max="13" width="16.140625" style="45" customWidth="1"/>
    <col min="14" max="14" width="30.140625" style="11" customWidth="1"/>
  </cols>
  <sheetData>
    <row r="1" spans="1:16" ht="16.5" thickBot="1" x14ac:dyDescent="0.35">
      <c r="A1" s="70" t="s">
        <v>185</v>
      </c>
      <c r="B1" s="70"/>
      <c r="D1" s="17" t="s">
        <v>190</v>
      </c>
      <c r="E1" s="18">
        <v>2016</v>
      </c>
      <c r="F1" s="26">
        <v>6.91</v>
      </c>
      <c r="G1" s="18">
        <v>2017</v>
      </c>
      <c r="H1" s="19">
        <v>7.03</v>
      </c>
    </row>
    <row r="3" spans="1:16" ht="38.25" x14ac:dyDescent="0.3">
      <c r="A3" s="35" t="s">
        <v>7</v>
      </c>
      <c r="B3" s="35" t="s">
        <v>8</v>
      </c>
      <c r="C3" s="35" t="s">
        <v>9</v>
      </c>
      <c r="D3" s="35" t="s">
        <v>10</v>
      </c>
      <c r="E3" s="35" t="s">
        <v>11</v>
      </c>
      <c r="F3" s="35" t="s">
        <v>12</v>
      </c>
      <c r="G3" s="35" t="s">
        <v>13</v>
      </c>
      <c r="H3" s="35" t="s">
        <v>14</v>
      </c>
      <c r="I3" s="35" t="s">
        <v>191</v>
      </c>
      <c r="J3" s="35" t="s">
        <v>192</v>
      </c>
      <c r="K3" s="35" t="s">
        <v>193</v>
      </c>
      <c r="L3" s="35" t="s">
        <v>35</v>
      </c>
      <c r="M3" s="35" t="s">
        <v>15</v>
      </c>
      <c r="N3" s="35" t="s">
        <v>16</v>
      </c>
    </row>
    <row r="4" spans="1:16" ht="27" x14ac:dyDescent="0.3">
      <c r="A4" s="22" t="s">
        <v>17</v>
      </c>
      <c r="B4" s="59" t="s">
        <v>145</v>
      </c>
      <c r="C4" s="59" t="s">
        <v>146</v>
      </c>
      <c r="D4" s="59" t="s">
        <v>18</v>
      </c>
      <c r="E4" s="59" t="s">
        <v>19</v>
      </c>
      <c r="F4" s="59" t="s">
        <v>164</v>
      </c>
      <c r="G4" s="59" t="s">
        <v>20</v>
      </c>
      <c r="H4" s="59" t="s">
        <v>21</v>
      </c>
      <c r="I4" s="60">
        <v>0</v>
      </c>
      <c r="J4" s="60">
        <v>0</v>
      </c>
      <c r="K4" s="60">
        <f>AVERAGE(I4:J4)</f>
        <v>0</v>
      </c>
      <c r="L4" s="60">
        <f t="shared" ref="L4:L5" si="0">((I4/$F$1)+(J4/$H$1))/2</f>
        <v>0</v>
      </c>
      <c r="M4" s="46" t="s">
        <v>160</v>
      </c>
      <c r="N4" s="25" t="s">
        <v>161</v>
      </c>
    </row>
    <row r="5" spans="1:16" ht="27" x14ac:dyDescent="0.3">
      <c r="A5" s="22" t="s">
        <v>147</v>
      </c>
      <c r="B5" s="59" t="s">
        <v>23</v>
      </c>
      <c r="C5" s="59" t="s">
        <v>146</v>
      </c>
      <c r="D5" s="59" t="s">
        <v>142</v>
      </c>
      <c r="E5" s="59" t="s">
        <v>143</v>
      </c>
      <c r="F5" s="59" t="s">
        <v>144</v>
      </c>
      <c r="G5" s="59" t="s">
        <v>20</v>
      </c>
      <c r="H5" s="59" t="s">
        <v>148</v>
      </c>
      <c r="I5" s="60">
        <v>0</v>
      </c>
      <c r="J5" s="60">
        <v>0</v>
      </c>
      <c r="K5" s="60">
        <f t="shared" ref="K5:K19" si="1">AVERAGE(I5:J5)</f>
        <v>0</v>
      </c>
      <c r="L5" s="60">
        <f t="shared" si="0"/>
        <v>0</v>
      </c>
      <c r="M5" s="46" t="s">
        <v>160</v>
      </c>
      <c r="N5" s="25" t="s">
        <v>162</v>
      </c>
    </row>
    <row r="6" spans="1:16" x14ac:dyDescent="0.3">
      <c r="A6" s="22" t="s">
        <v>149</v>
      </c>
      <c r="B6" s="59" t="s">
        <v>145</v>
      </c>
      <c r="C6" s="59" t="s">
        <v>146</v>
      </c>
      <c r="D6" s="59" t="s">
        <v>142</v>
      </c>
      <c r="E6" s="59" t="s">
        <v>28</v>
      </c>
      <c r="F6" s="59" t="s">
        <v>150</v>
      </c>
      <c r="G6" s="59" t="s">
        <v>20</v>
      </c>
      <c r="H6" s="59" t="s">
        <v>21</v>
      </c>
      <c r="I6" s="60">
        <v>2359660000</v>
      </c>
      <c r="J6" s="60">
        <v>2211250000</v>
      </c>
      <c r="K6" s="60">
        <f t="shared" si="1"/>
        <v>2285455000</v>
      </c>
      <c r="L6" s="60">
        <f>((I6/$F$1)+(J6/$H$1))/2</f>
        <v>328014806.29841506</v>
      </c>
      <c r="M6" s="46" t="s">
        <v>160</v>
      </c>
      <c r="N6" s="25"/>
    </row>
    <row r="7" spans="1:16" ht="25.5" x14ac:dyDescent="0.3">
      <c r="A7" s="22" t="s">
        <v>151</v>
      </c>
      <c r="B7" s="59" t="s">
        <v>145</v>
      </c>
      <c r="C7" s="59" t="s">
        <v>146</v>
      </c>
      <c r="D7" s="59" t="s">
        <v>142</v>
      </c>
      <c r="E7" s="59" t="s">
        <v>19</v>
      </c>
      <c r="F7" s="59" t="s">
        <v>164</v>
      </c>
      <c r="G7" s="59" t="s">
        <v>20</v>
      </c>
      <c r="H7" s="59" t="s">
        <v>21</v>
      </c>
      <c r="I7" s="60">
        <v>330721801</v>
      </c>
      <c r="J7" s="60">
        <v>401568331</v>
      </c>
      <c r="K7" s="60">
        <f t="shared" si="1"/>
        <v>366145066</v>
      </c>
      <c r="L7" s="60">
        <f t="shared" ref="L7:L19" si="2">((I7/$F$1)+(J7/$H$1))/2</f>
        <v>52491713.498280056</v>
      </c>
      <c r="M7" s="46" t="s">
        <v>160</v>
      </c>
      <c r="N7" s="25"/>
    </row>
    <row r="8" spans="1:16" ht="25.5" x14ac:dyDescent="0.3">
      <c r="A8" s="22" t="s">
        <v>151</v>
      </c>
      <c r="B8" s="59" t="s">
        <v>145</v>
      </c>
      <c r="C8" s="59" t="s">
        <v>146</v>
      </c>
      <c r="D8" s="59" t="s">
        <v>142</v>
      </c>
      <c r="E8" s="59" t="s">
        <v>19</v>
      </c>
      <c r="F8" s="59" t="s">
        <v>164</v>
      </c>
      <c r="G8" s="59" t="s">
        <v>20</v>
      </c>
      <c r="H8" s="59" t="s">
        <v>152</v>
      </c>
      <c r="I8" s="61">
        <v>17259996</v>
      </c>
      <c r="J8" s="61">
        <v>20957396</v>
      </c>
      <c r="K8" s="60">
        <f t="shared" si="1"/>
        <v>19108696</v>
      </c>
      <c r="L8" s="60">
        <f t="shared" si="2"/>
        <v>2739483.0326098818</v>
      </c>
      <c r="M8" s="46" t="s">
        <v>160</v>
      </c>
      <c r="N8" s="25"/>
      <c r="O8" s="14"/>
      <c r="P8" s="14"/>
    </row>
    <row r="9" spans="1:16" ht="25.5" x14ac:dyDescent="0.3">
      <c r="A9" s="22" t="s">
        <v>153</v>
      </c>
      <c r="B9" s="59" t="s">
        <v>145</v>
      </c>
      <c r="C9" s="59" t="s">
        <v>146</v>
      </c>
      <c r="D9" s="59" t="s">
        <v>142</v>
      </c>
      <c r="E9" s="59" t="s">
        <v>28</v>
      </c>
      <c r="F9" s="59" t="s">
        <v>150</v>
      </c>
      <c r="G9" s="59" t="s">
        <v>20</v>
      </c>
      <c r="H9" s="59" t="s">
        <v>25</v>
      </c>
      <c r="I9" s="60">
        <v>499055637</v>
      </c>
      <c r="J9" s="60">
        <v>503784480</v>
      </c>
      <c r="K9" s="60">
        <f t="shared" si="1"/>
        <v>501420058.5</v>
      </c>
      <c r="L9" s="60">
        <f t="shared" si="2"/>
        <v>71942161.101069838</v>
      </c>
      <c r="M9" s="46" t="s">
        <v>160</v>
      </c>
      <c r="N9" s="25"/>
      <c r="O9" s="14"/>
      <c r="P9" s="14"/>
    </row>
    <row r="10" spans="1:16" ht="25.5" x14ac:dyDescent="0.3">
      <c r="A10" s="22" t="s">
        <v>153</v>
      </c>
      <c r="B10" s="59" t="s">
        <v>145</v>
      </c>
      <c r="C10" s="59" t="s">
        <v>146</v>
      </c>
      <c r="D10" s="59" t="s">
        <v>142</v>
      </c>
      <c r="E10" s="59" t="s">
        <v>28</v>
      </c>
      <c r="F10" s="59" t="s">
        <v>150</v>
      </c>
      <c r="G10" s="59" t="s">
        <v>20</v>
      </c>
      <c r="H10" s="59" t="s">
        <v>21</v>
      </c>
      <c r="I10" s="60">
        <v>1955875684</v>
      </c>
      <c r="J10" s="60">
        <v>2087380490</v>
      </c>
      <c r="K10" s="60">
        <f t="shared" si="1"/>
        <v>2021628087</v>
      </c>
      <c r="L10" s="60">
        <f t="shared" si="2"/>
        <v>289987352.5743506</v>
      </c>
      <c r="M10" s="46" t="s">
        <v>160</v>
      </c>
      <c r="N10" s="25"/>
      <c r="O10" s="14"/>
      <c r="P10" s="14"/>
    </row>
    <row r="11" spans="1:16" ht="25.5" x14ac:dyDescent="0.3">
      <c r="A11" s="22" t="s">
        <v>154</v>
      </c>
      <c r="B11" s="59" t="s">
        <v>145</v>
      </c>
      <c r="C11" s="59" t="s">
        <v>146</v>
      </c>
      <c r="D11" s="59" t="s">
        <v>142</v>
      </c>
      <c r="E11" s="59" t="s">
        <v>28</v>
      </c>
      <c r="F11" s="59" t="s">
        <v>5</v>
      </c>
      <c r="G11" s="59" t="s">
        <v>20</v>
      </c>
      <c r="H11" s="59" t="s">
        <v>25</v>
      </c>
      <c r="I11" s="60">
        <v>453599</v>
      </c>
      <c r="J11" s="60">
        <v>96234</v>
      </c>
      <c r="K11" s="60">
        <f t="shared" si="1"/>
        <v>274916.5</v>
      </c>
      <c r="L11" s="60">
        <f t="shared" si="2"/>
        <v>39666.448217583107</v>
      </c>
      <c r="M11" s="46" t="s">
        <v>160</v>
      </c>
      <c r="N11" s="25"/>
      <c r="O11" s="14"/>
      <c r="P11" s="14"/>
    </row>
    <row r="12" spans="1:16" ht="27" x14ac:dyDescent="0.3">
      <c r="A12" s="25" t="s">
        <v>154</v>
      </c>
      <c r="B12" s="62" t="s">
        <v>145</v>
      </c>
      <c r="C12" s="62" t="s">
        <v>146</v>
      </c>
      <c r="D12" s="59" t="s">
        <v>142</v>
      </c>
      <c r="E12" s="59" t="s">
        <v>28</v>
      </c>
      <c r="F12" s="59" t="s">
        <v>5</v>
      </c>
      <c r="G12" s="62" t="s">
        <v>20</v>
      </c>
      <c r="H12" s="62" t="s">
        <v>21</v>
      </c>
      <c r="I12" s="60">
        <v>1777722</v>
      </c>
      <c r="J12" s="60">
        <v>398736</v>
      </c>
      <c r="K12" s="60">
        <f t="shared" si="1"/>
        <v>1088229</v>
      </c>
      <c r="L12" s="60">
        <f t="shared" si="2"/>
        <v>156993.61039003814</v>
      </c>
      <c r="M12" s="46" t="s">
        <v>160</v>
      </c>
      <c r="N12" s="25"/>
      <c r="O12" s="14"/>
      <c r="P12" s="14"/>
    </row>
    <row r="13" spans="1:16" ht="39.75" x14ac:dyDescent="0.3">
      <c r="A13" s="25" t="s">
        <v>155</v>
      </c>
      <c r="B13" s="62" t="s">
        <v>145</v>
      </c>
      <c r="C13" s="62" t="s">
        <v>146</v>
      </c>
      <c r="D13" s="59" t="s">
        <v>142</v>
      </c>
      <c r="E13" s="59" t="s">
        <v>28</v>
      </c>
      <c r="F13" s="1" t="s">
        <v>166</v>
      </c>
      <c r="G13" s="62" t="s">
        <v>20</v>
      </c>
      <c r="H13" s="62" t="s">
        <v>21</v>
      </c>
      <c r="I13" s="60">
        <v>20002018</v>
      </c>
      <c r="J13" s="60">
        <v>725646</v>
      </c>
      <c r="K13" s="60">
        <f t="shared" si="1"/>
        <v>10363832</v>
      </c>
      <c r="L13" s="60">
        <f t="shared" si="2"/>
        <v>1498934.6917181481</v>
      </c>
      <c r="M13" s="46" t="s">
        <v>160</v>
      </c>
      <c r="N13" s="25" t="s">
        <v>165</v>
      </c>
      <c r="O13" s="14"/>
      <c r="P13" s="14"/>
    </row>
    <row r="14" spans="1:16" ht="27" x14ac:dyDescent="0.3">
      <c r="A14" s="25" t="s">
        <v>156</v>
      </c>
      <c r="B14" s="62" t="s">
        <v>145</v>
      </c>
      <c r="C14" s="62" t="s">
        <v>146</v>
      </c>
      <c r="D14" s="59" t="s">
        <v>18</v>
      </c>
      <c r="E14" s="59" t="s">
        <v>19</v>
      </c>
      <c r="F14" s="1" t="s">
        <v>164</v>
      </c>
      <c r="G14" s="62" t="s">
        <v>157</v>
      </c>
      <c r="H14" s="62" t="s">
        <v>21</v>
      </c>
      <c r="I14" s="60">
        <v>80000000</v>
      </c>
      <c r="J14" s="60">
        <v>80000000</v>
      </c>
      <c r="K14" s="60">
        <f t="shared" si="1"/>
        <v>80000000</v>
      </c>
      <c r="L14" s="60">
        <f t="shared" si="2"/>
        <v>11478612.438319955</v>
      </c>
      <c r="M14" s="46" t="s">
        <v>160</v>
      </c>
      <c r="N14" s="25"/>
      <c r="O14" s="14"/>
      <c r="P14" s="14"/>
    </row>
    <row r="15" spans="1:16" ht="38.25" x14ac:dyDescent="0.3">
      <c r="A15" s="25" t="s">
        <v>158</v>
      </c>
      <c r="B15" s="62" t="s">
        <v>145</v>
      </c>
      <c r="C15" s="62" t="s">
        <v>146</v>
      </c>
      <c r="D15" s="62" t="s">
        <v>142</v>
      </c>
      <c r="E15" s="62" t="s">
        <v>143</v>
      </c>
      <c r="F15" s="59" t="s">
        <v>167</v>
      </c>
      <c r="G15" s="62" t="s">
        <v>20</v>
      </c>
      <c r="H15" s="59" t="s">
        <v>21</v>
      </c>
      <c r="I15" s="60">
        <v>10720000</v>
      </c>
      <c r="J15" s="60">
        <v>16890000</v>
      </c>
      <c r="K15" s="60">
        <f t="shared" si="1"/>
        <v>13805000</v>
      </c>
      <c r="L15" s="60">
        <f t="shared" si="2"/>
        <v>1976967.6371473919</v>
      </c>
      <c r="M15" s="46" t="s">
        <v>160</v>
      </c>
      <c r="N15" s="25"/>
    </row>
    <row r="16" spans="1:16" ht="27" x14ac:dyDescent="0.3">
      <c r="A16" s="25" t="s">
        <v>22</v>
      </c>
      <c r="B16" s="62" t="s">
        <v>23</v>
      </c>
      <c r="C16" s="62" t="s">
        <v>159</v>
      </c>
      <c r="D16" s="62" t="s">
        <v>18</v>
      </c>
      <c r="E16" s="62" t="s">
        <v>19</v>
      </c>
      <c r="F16" s="1" t="s">
        <v>164</v>
      </c>
      <c r="G16" s="62" t="s">
        <v>20</v>
      </c>
      <c r="H16" s="59" t="s">
        <v>24</v>
      </c>
      <c r="I16" s="60">
        <v>0</v>
      </c>
      <c r="J16" s="60">
        <v>0</v>
      </c>
      <c r="K16" s="60">
        <f t="shared" si="1"/>
        <v>0</v>
      </c>
      <c r="L16" s="60">
        <f t="shared" si="2"/>
        <v>0</v>
      </c>
      <c r="M16" s="46" t="s">
        <v>160</v>
      </c>
      <c r="N16" s="25" t="s">
        <v>163</v>
      </c>
    </row>
    <row r="17" spans="1:14" ht="27" x14ac:dyDescent="0.3">
      <c r="A17" s="25" t="s">
        <v>22</v>
      </c>
      <c r="B17" s="62" t="s">
        <v>23</v>
      </c>
      <c r="C17" s="62" t="s">
        <v>159</v>
      </c>
      <c r="D17" s="62" t="s">
        <v>18</v>
      </c>
      <c r="E17" s="62" t="s">
        <v>19</v>
      </c>
      <c r="F17" s="1" t="s">
        <v>164</v>
      </c>
      <c r="G17" s="62" t="s">
        <v>20</v>
      </c>
      <c r="H17" s="59" t="s">
        <v>25</v>
      </c>
      <c r="I17" s="60">
        <v>0</v>
      </c>
      <c r="J17" s="60">
        <v>0</v>
      </c>
      <c r="K17" s="60">
        <f t="shared" si="1"/>
        <v>0</v>
      </c>
      <c r="L17" s="60">
        <f t="shared" si="2"/>
        <v>0</v>
      </c>
      <c r="M17" s="46" t="s">
        <v>160</v>
      </c>
      <c r="N17" s="25" t="s">
        <v>163</v>
      </c>
    </row>
    <row r="18" spans="1:14" ht="27" x14ac:dyDescent="0.3">
      <c r="A18" s="25" t="s">
        <v>22</v>
      </c>
      <c r="B18" s="62" t="s">
        <v>23</v>
      </c>
      <c r="C18" s="62" t="s">
        <v>159</v>
      </c>
      <c r="D18" s="62" t="s">
        <v>18</v>
      </c>
      <c r="E18" s="62" t="s">
        <v>19</v>
      </c>
      <c r="F18" s="1" t="s">
        <v>164</v>
      </c>
      <c r="G18" s="62" t="s">
        <v>20</v>
      </c>
      <c r="H18" s="59" t="s">
        <v>21</v>
      </c>
      <c r="I18" s="60">
        <v>0</v>
      </c>
      <c r="J18" s="60">
        <v>0</v>
      </c>
      <c r="K18" s="60">
        <f t="shared" si="1"/>
        <v>0</v>
      </c>
      <c r="L18" s="60">
        <f t="shared" si="2"/>
        <v>0</v>
      </c>
      <c r="M18" s="46" t="s">
        <v>160</v>
      </c>
      <c r="N18" s="25" t="s">
        <v>163</v>
      </c>
    </row>
    <row r="19" spans="1:14" ht="27.75" thickBot="1" x14ac:dyDescent="0.35">
      <c r="A19" s="31" t="s">
        <v>26</v>
      </c>
      <c r="B19" s="63" t="s">
        <v>23</v>
      </c>
      <c r="C19" s="63" t="s">
        <v>159</v>
      </c>
      <c r="D19" s="63" t="s">
        <v>27</v>
      </c>
      <c r="E19" s="63" t="s">
        <v>28</v>
      </c>
      <c r="F19" s="9" t="s">
        <v>168</v>
      </c>
      <c r="G19" s="63" t="s">
        <v>20</v>
      </c>
      <c r="H19" s="64" t="s">
        <v>29</v>
      </c>
      <c r="I19" s="65">
        <v>0</v>
      </c>
      <c r="J19" s="65">
        <v>0</v>
      </c>
      <c r="K19" s="65">
        <f t="shared" si="1"/>
        <v>0</v>
      </c>
      <c r="L19" s="65">
        <f t="shared" si="2"/>
        <v>0</v>
      </c>
      <c r="M19" s="47" t="s">
        <v>160</v>
      </c>
      <c r="N19" s="31" t="s">
        <v>163</v>
      </c>
    </row>
    <row r="20" spans="1:14" s="18" customFormat="1" ht="15.75" thickBot="1" x14ac:dyDescent="0.35">
      <c r="A20" s="71" t="s">
        <v>6</v>
      </c>
      <c r="F20" s="26"/>
      <c r="H20" s="32"/>
      <c r="I20" s="44"/>
      <c r="J20" s="44"/>
      <c r="K20" s="44">
        <f>SUM(K4:K19)</f>
        <v>5299288885</v>
      </c>
      <c r="L20" s="44">
        <f>SUM(L4:L19)</f>
        <v>760326691.3305186</v>
      </c>
      <c r="M20" s="48"/>
      <c r="N20" s="26"/>
    </row>
    <row r="21" spans="1:14" x14ac:dyDescent="0.3">
      <c r="A21" s="23"/>
      <c r="B21" s="14"/>
      <c r="C21" s="14"/>
      <c r="D21" s="14"/>
      <c r="E21" s="14"/>
      <c r="F21" s="23"/>
      <c r="G21" s="14"/>
      <c r="H21" s="13"/>
    </row>
    <row r="22" spans="1:14" x14ac:dyDescent="0.3">
      <c r="A22" s="28" t="s">
        <v>169</v>
      </c>
      <c r="B22" s="14"/>
      <c r="C22" s="14"/>
      <c r="D22" s="14"/>
      <c r="E22" s="14"/>
      <c r="F22" s="28"/>
      <c r="G22" s="14"/>
      <c r="H22" s="13"/>
    </row>
    <row r="23" spans="1:14" x14ac:dyDescent="0.3">
      <c r="A23" s="23"/>
      <c r="B23" s="14"/>
      <c r="C23" s="14"/>
      <c r="D23" s="14"/>
      <c r="E23" s="14"/>
      <c r="F23" s="23"/>
      <c r="G23" s="14"/>
      <c r="H23" s="13"/>
    </row>
    <row r="24" spans="1:14" x14ac:dyDescent="0.3">
      <c r="A24" s="23"/>
      <c r="B24" s="14"/>
      <c r="C24" s="14"/>
      <c r="D24" s="14"/>
      <c r="E24" s="14"/>
      <c r="F24" s="23"/>
      <c r="G24" s="14"/>
      <c r="H24" s="13"/>
    </row>
    <row r="25" spans="1:14" x14ac:dyDescent="0.3">
      <c r="A25" s="23"/>
      <c r="B25" s="14"/>
      <c r="C25" s="14"/>
      <c r="D25" s="14"/>
      <c r="E25" s="14"/>
      <c r="F25" s="23"/>
      <c r="G25" s="14"/>
      <c r="H25" s="13"/>
    </row>
    <row r="26" spans="1:14" x14ac:dyDescent="0.3">
      <c r="A26" s="23"/>
      <c r="B26" s="14"/>
      <c r="C26" s="14"/>
      <c r="D26" s="14"/>
      <c r="E26" s="14"/>
      <c r="F26" s="23"/>
      <c r="G26" s="14"/>
      <c r="H26" s="13"/>
    </row>
    <row r="27" spans="1:14" x14ac:dyDescent="0.3">
      <c r="A27" s="23"/>
      <c r="B27" s="14"/>
      <c r="C27" s="14"/>
      <c r="D27" s="14"/>
      <c r="E27" s="14"/>
      <c r="F27" s="23"/>
      <c r="G27" s="14"/>
      <c r="H27" s="13"/>
    </row>
    <row r="28" spans="1:14" x14ac:dyDescent="0.3">
      <c r="A28" s="23"/>
      <c r="B28" s="14"/>
      <c r="C28" s="14"/>
      <c r="D28" s="14"/>
      <c r="E28" s="14"/>
      <c r="F28" s="23"/>
      <c r="G28" s="14"/>
      <c r="H28" s="13"/>
    </row>
    <row r="29" spans="1:14" x14ac:dyDescent="0.3">
      <c r="A29" s="23"/>
      <c r="B29" s="14"/>
      <c r="C29" s="14"/>
      <c r="D29" s="14"/>
      <c r="E29" s="14"/>
      <c r="F29" s="23"/>
      <c r="G29" s="14"/>
      <c r="H29" s="13"/>
    </row>
    <row r="30" spans="1:14" x14ac:dyDescent="0.3">
      <c r="A30" s="23"/>
      <c r="B30" s="14"/>
      <c r="C30" s="14"/>
      <c r="D30" s="14"/>
      <c r="E30" s="14"/>
      <c r="F30" s="23"/>
      <c r="G30" s="14"/>
      <c r="H30" s="13"/>
    </row>
    <row r="31" spans="1:14" x14ac:dyDescent="0.3">
      <c r="A31" s="23"/>
      <c r="B31" s="14"/>
      <c r="C31" s="14"/>
      <c r="D31" s="14"/>
      <c r="E31" s="14"/>
      <c r="F31" s="23"/>
      <c r="G31" s="14"/>
      <c r="H31" s="13"/>
    </row>
    <row r="32" spans="1:14" x14ac:dyDescent="0.3">
      <c r="A32" s="23"/>
      <c r="B32" s="14"/>
      <c r="C32" s="14"/>
      <c r="D32" s="14"/>
      <c r="E32" s="14"/>
      <c r="F32" s="23"/>
      <c r="G32" s="14"/>
      <c r="H32" s="13"/>
    </row>
    <row r="33" spans="1:8" x14ac:dyDescent="0.3">
      <c r="A33" s="23"/>
      <c r="B33" s="14"/>
      <c r="C33" s="14"/>
      <c r="D33" s="14"/>
      <c r="E33" s="14"/>
      <c r="F33" s="23"/>
      <c r="G33" s="14"/>
      <c r="H33" s="13"/>
    </row>
    <row r="34" spans="1:8" x14ac:dyDescent="0.3">
      <c r="A34" s="23"/>
      <c r="B34" s="14"/>
      <c r="C34" s="14"/>
      <c r="D34" s="14"/>
      <c r="E34" s="14"/>
      <c r="F34" s="23"/>
      <c r="G34" s="14"/>
      <c r="H34" s="13"/>
    </row>
    <row r="35" spans="1:8" x14ac:dyDescent="0.3">
      <c r="A35" s="23"/>
      <c r="B35" s="14"/>
      <c r="C35" s="14"/>
      <c r="D35" s="14"/>
      <c r="E35" s="14"/>
      <c r="F35" s="23"/>
      <c r="G35" s="14"/>
      <c r="H35" s="13"/>
    </row>
    <row r="36" spans="1:8" x14ac:dyDescent="0.3">
      <c r="A36" s="23"/>
      <c r="B36" s="14"/>
      <c r="C36" s="14"/>
      <c r="D36" s="14"/>
      <c r="E36" s="14"/>
      <c r="F36" s="23"/>
      <c r="G36" s="14"/>
      <c r="H36" s="13"/>
    </row>
    <row r="37" spans="1:8" x14ac:dyDescent="0.3">
      <c r="A37" s="23"/>
      <c r="B37" s="14"/>
      <c r="C37" s="14"/>
      <c r="D37" s="14"/>
      <c r="E37" s="14"/>
      <c r="F37" s="23"/>
      <c r="G37" s="14"/>
      <c r="H37" s="13"/>
    </row>
    <row r="38" spans="1:8" x14ac:dyDescent="0.3">
      <c r="A38" s="23"/>
      <c r="B38" s="14"/>
      <c r="C38" s="14"/>
      <c r="D38" s="14"/>
      <c r="E38" s="14"/>
      <c r="F38" s="23"/>
      <c r="G38" s="14"/>
      <c r="H38" s="13"/>
    </row>
    <row r="39" spans="1:8" x14ac:dyDescent="0.3">
      <c r="A39" s="23"/>
      <c r="B39" s="14"/>
      <c r="C39" s="14"/>
      <c r="D39" s="14"/>
      <c r="E39" s="14"/>
      <c r="F39" s="23"/>
      <c r="G39" s="14"/>
      <c r="H39" s="13"/>
    </row>
    <row r="40" spans="1:8" x14ac:dyDescent="0.3">
      <c r="A40" s="23"/>
      <c r="B40" s="14"/>
      <c r="C40" s="14"/>
      <c r="D40" s="14"/>
      <c r="E40" s="14"/>
      <c r="F40" s="23"/>
      <c r="G40" s="14"/>
      <c r="H40" s="13"/>
    </row>
    <row r="41" spans="1:8" x14ac:dyDescent="0.3">
      <c r="A41" s="23"/>
      <c r="B41" s="14"/>
      <c r="C41" s="14"/>
      <c r="D41" s="14"/>
      <c r="E41" s="14"/>
      <c r="F41" s="23"/>
      <c r="G41" s="14"/>
      <c r="H41" s="13"/>
    </row>
    <row r="42" spans="1:8" x14ac:dyDescent="0.3">
      <c r="A42" s="23"/>
      <c r="B42" s="14"/>
      <c r="C42" s="14"/>
      <c r="D42" s="14"/>
      <c r="E42" s="14"/>
      <c r="F42" s="23"/>
      <c r="G42" s="14"/>
      <c r="H42" s="13"/>
    </row>
    <row r="43" spans="1:8" x14ac:dyDescent="0.3">
      <c r="A43" s="23"/>
      <c r="B43" s="14"/>
      <c r="C43" s="14"/>
      <c r="D43" s="14"/>
      <c r="E43" s="14"/>
      <c r="F43" s="23"/>
      <c r="G43" s="14"/>
      <c r="H43" s="13"/>
    </row>
    <row r="44" spans="1:8" x14ac:dyDescent="0.3">
      <c r="A44" s="23"/>
      <c r="B44" s="14"/>
      <c r="C44" s="14"/>
      <c r="D44" s="14"/>
      <c r="E44" s="14"/>
      <c r="F44" s="23"/>
      <c r="G44" s="14"/>
      <c r="H44" s="13"/>
    </row>
    <row r="45" spans="1:8" x14ac:dyDescent="0.3">
      <c r="A45" s="23"/>
      <c r="B45" s="14"/>
      <c r="C45" s="14"/>
      <c r="D45" s="14"/>
      <c r="E45" s="14"/>
      <c r="F45" s="23"/>
      <c r="G45" s="14"/>
      <c r="H45" s="13"/>
    </row>
    <row r="46" spans="1:8" x14ac:dyDescent="0.3">
      <c r="A46" s="23"/>
      <c r="B46" s="14"/>
      <c r="C46" s="14"/>
      <c r="D46" s="14"/>
      <c r="E46" s="14"/>
      <c r="F46" s="23"/>
      <c r="G46" s="14"/>
      <c r="H46" s="14"/>
    </row>
    <row r="47" spans="1:8" x14ac:dyDescent="0.3">
      <c r="A47" s="23"/>
      <c r="B47" s="14"/>
      <c r="C47" s="14"/>
      <c r="D47" s="14"/>
      <c r="E47" s="14"/>
      <c r="F47" s="23"/>
      <c r="G47" s="14"/>
      <c r="H47" s="14"/>
    </row>
    <row r="48" spans="1:8" x14ac:dyDescent="0.3">
      <c r="A48" s="23"/>
      <c r="B48" s="14"/>
      <c r="C48" s="14"/>
      <c r="D48" s="14"/>
      <c r="E48" s="14"/>
      <c r="F48" s="23"/>
      <c r="G48" s="14"/>
      <c r="H48" s="14"/>
    </row>
    <row r="49" spans="1:8" x14ac:dyDescent="0.3">
      <c r="A49" s="23"/>
      <c r="B49" s="14"/>
      <c r="C49" s="14"/>
      <c r="D49" s="14"/>
      <c r="E49" s="14"/>
      <c r="F49" s="23"/>
      <c r="G49" s="14"/>
      <c r="H49" s="14"/>
    </row>
  </sheetData>
  <hyperlinks>
    <hyperlink ref="M4" r:id="rId1"/>
    <hyperlink ref="M5:M19" r:id="rId2" display="OECD (2019)"/>
  </hyperlinks>
  <pageMargins left="0.7" right="0.7" top="0.75" bottom="0.75" header="0.3" footer="0.3"/>
  <pageSetup paperSize="9" orientation="portrait" horizontalDpi="4294967293"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heetViews>
  <sheetFormatPr defaultRowHeight="15" x14ac:dyDescent="0.3"/>
  <cols>
    <col min="1" max="1" width="54.140625" customWidth="1"/>
    <col min="2" max="2" width="20.5703125" customWidth="1"/>
    <col min="3" max="3" width="13.7109375" customWidth="1"/>
    <col min="5" max="5" width="10.7109375" customWidth="1"/>
    <col min="6" max="6" width="13.140625" customWidth="1"/>
    <col min="13" max="13" width="14.42578125" customWidth="1"/>
  </cols>
  <sheetData>
    <row r="1" spans="1:1" x14ac:dyDescent="0.3">
      <c r="A1" s="36" t="s">
        <v>30</v>
      </c>
    </row>
    <row r="2" spans="1:1" ht="15.75" x14ac:dyDescent="0.3">
      <c r="A2" s="37"/>
    </row>
    <row r="3" spans="1:1" ht="27" x14ac:dyDescent="0.3">
      <c r="A3" s="7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opLeftCell="A31" zoomScale="90" zoomScaleNormal="90" workbookViewId="0">
      <selection activeCell="I6" sqref="I6"/>
    </sheetView>
  </sheetViews>
  <sheetFormatPr defaultRowHeight="15" x14ac:dyDescent="0.3"/>
  <cols>
    <col min="1" max="1" width="36.7109375" style="91" customWidth="1"/>
    <col min="2" max="2" width="19.42578125" style="11" customWidth="1"/>
    <col min="3" max="3" width="12.140625" customWidth="1"/>
    <col min="4" max="4" width="16.42578125" customWidth="1"/>
    <col min="5" max="5" width="13.42578125" customWidth="1"/>
    <col min="6" max="6" width="12.42578125" customWidth="1"/>
    <col min="7" max="7" width="16.140625" style="45" customWidth="1"/>
    <col min="8" max="8" width="17.85546875" style="45" customWidth="1"/>
    <col min="9" max="9" width="15.7109375" customWidth="1"/>
    <col min="10" max="11" width="15.85546875" customWidth="1"/>
    <col min="12" max="12" width="25.42578125" style="81" customWidth="1"/>
    <col min="13" max="13" width="123.42578125" style="93" customWidth="1"/>
  </cols>
  <sheetData>
    <row r="1" spans="1:13" ht="16.5" thickBot="1" x14ac:dyDescent="0.35">
      <c r="A1" s="86" t="s">
        <v>2</v>
      </c>
      <c r="C1" s="17" t="s">
        <v>190</v>
      </c>
      <c r="D1" s="18"/>
      <c r="E1" s="27">
        <v>2016</v>
      </c>
      <c r="F1" s="27">
        <v>6.91</v>
      </c>
      <c r="G1" s="48">
        <v>2017</v>
      </c>
      <c r="H1" s="52">
        <v>7.03</v>
      </c>
    </row>
    <row r="2" spans="1:13" x14ac:dyDescent="0.3">
      <c r="A2" s="87"/>
      <c r="C2" s="14"/>
      <c r="D2" s="14"/>
      <c r="E2" s="38"/>
      <c r="F2" s="38"/>
      <c r="G2" s="53"/>
      <c r="H2" s="53"/>
    </row>
    <row r="3" spans="1:13" ht="51" x14ac:dyDescent="0.3">
      <c r="A3" s="35" t="s">
        <v>7</v>
      </c>
      <c r="B3" s="35" t="s">
        <v>31</v>
      </c>
      <c r="C3" s="35" t="s">
        <v>9</v>
      </c>
      <c r="D3" s="35" t="s">
        <v>11</v>
      </c>
      <c r="E3" s="35" t="s">
        <v>12</v>
      </c>
      <c r="F3" s="35" t="s">
        <v>13</v>
      </c>
      <c r="G3" s="35" t="s">
        <v>32</v>
      </c>
      <c r="H3" s="35" t="s">
        <v>33</v>
      </c>
      <c r="I3" s="35" t="s">
        <v>34</v>
      </c>
      <c r="J3" s="35" t="s">
        <v>35</v>
      </c>
      <c r="K3" s="74" t="s">
        <v>193</v>
      </c>
      <c r="L3" s="80" t="s">
        <v>15</v>
      </c>
      <c r="M3" s="94" t="s">
        <v>36</v>
      </c>
    </row>
    <row r="4" spans="1:13" ht="25.5" x14ac:dyDescent="0.3">
      <c r="A4" s="7" t="s">
        <v>37</v>
      </c>
      <c r="B4" s="1" t="s">
        <v>38</v>
      </c>
      <c r="C4" s="1" t="s">
        <v>39</v>
      </c>
      <c r="D4" s="1" t="s">
        <v>40</v>
      </c>
      <c r="E4" s="1" t="s">
        <v>41</v>
      </c>
      <c r="F4" s="1" t="s">
        <v>20</v>
      </c>
      <c r="G4" s="1" t="s">
        <v>42</v>
      </c>
      <c r="H4" s="15">
        <v>280000000</v>
      </c>
      <c r="I4" s="15"/>
      <c r="J4" s="15">
        <f>SUM(H4:I4)/2</f>
        <v>140000000</v>
      </c>
      <c r="K4" s="75">
        <f>((H4*$F$1)+(I4*$H$1))/2</f>
        <v>967400000</v>
      </c>
      <c r="L4" s="77" t="s">
        <v>194</v>
      </c>
      <c r="M4" s="95" t="s">
        <v>43</v>
      </c>
    </row>
    <row r="5" spans="1:13" ht="63.75" x14ac:dyDescent="0.3">
      <c r="A5" s="29" t="s">
        <v>44</v>
      </c>
      <c r="B5" s="1" t="s">
        <v>45</v>
      </c>
      <c r="C5" s="1" t="s">
        <v>39</v>
      </c>
      <c r="D5" s="1" t="s">
        <v>40</v>
      </c>
      <c r="E5" s="9" t="s">
        <v>41</v>
      </c>
      <c r="F5" s="1" t="s">
        <v>20</v>
      </c>
      <c r="G5" s="9" t="s">
        <v>46</v>
      </c>
      <c r="H5" s="20">
        <v>127800000</v>
      </c>
      <c r="I5" s="20"/>
      <c r="J5" s="15">
        <f t="shared" ref="J5:J35" si="0">SUM(H5:I5)/2</f>
        <v>63900000</v>
      </c>
      <c r="K5" s="75">
        <f>((H5*$F$1)+(I5*$H$1))/2</f>
        <v>441549000</v>
      </c>
      <c r="L5" s="78" t="s">
        <v>195</v>
      </c>
      <c r="M5" s="95" t="s">
        <v>47</v>
      </c>
    </row>
    <row r="6" spans="1:13" ht="63.75" x14ac:dyDescent="0.3">
      <c r="A6" s="10" t="s">
        <v>44</v>
      </c>
      <c r="B6" s="2" t="s">
        <v>48</v>
      </c>
      <c r="C6" s="1" t="s">
        <v>39</v>
      </c>
      <c r="D6" s="1" t="s">
        <v>40</v>
      </c>
      <c r="E6" s="2" t="s">
        <v>41</v>
      </c>
      <c r="F6" s="2" t="s">
        <v>20</v>
      </c>
      <c r="G6" s="2" t="s">
        <v>46</v>
      </c>
      <c r="H6" s="21">
        <v>393240000</v>
      </c>
      <c r="I6" s="21"/>
      <c r="J6" s="15">
        <f t="shared" si="0"/>
        <v>196620000</v>
      </c>
      <c r="K6" s="75">
        <f t="shared" ref="K6:K35" si="1">((H6*$F$1)+(I6*$H$1))/2</f>
        <v>1358644200</v>
      </c>
      <c r="L6" s="82" t="s">
        <v>205</v>
      </c>
      <c r="M6" s="96" t="s">
        <v>47</v>
      </c>
    </row>
    <row r="7" spans="1:13" ht="89.25" x14ac:dyDescent="0.3">
      <c r="A7" s="7" t="s">
        <v>49</v>
      </c>
      <c r="B7" s="1" t="s">
        <v>38</v>
      </c>
      <c r="C7" s="1" t="s">
        <v>39</v>
      </c>
      <c r="D7" s="1" t="s">
        <v>40</v>
      </c>
      <c r="E7" s="1" t="s">
        <v>41</v>
      </c>
      <c r="F7" s="1" t="s">
        <v>20</v>
      </c>
      <c r="G7" s="1" t="s">
        <v>50</v>
      </c>
      <c r="H7" s="15">
        <v>135000000</v>
      </c>
      <c r="I7" s="15"/>
      <c r="J7" s="15">
        <f t="shared" si="0"/>
        <v>67500000</v>
      </c>
      <c r="K7" s="75">
        <f t="shared" si="1"/>
        <v>466425000</v>
      </c>
      <c r="L7" s="78" t="s">
        <v>196</v>
      </c>
      <c r="M7" s="96" t="s">
        <v>51</v>
      </c>
    </row>
    <row r="8" spans="1:13" ht="63.75" x14ac:dyDescent="0.3">
      <c r="A8" s="29" t="s">
        <v>52</v>
      </c>
      <c r="B8" s="1" t="s">
        <v>53</v>
      </c>
      <c r="C8" s="1" t="s">
        <v>39</v>
      </c>
      <c r="D8" s="1" t="s">
        <v>40</v>
      </c>
      <c r="E8" s="9" t="s">
        <v>41</v>
      </c>
      <c r="F8" s="1" t="s">
        <v>20</v>
      </c>
      <c r="G8" s="9" t="s">
        <v>54</v>
      </c>
      <c r="H8" s="20">
        <v>333333333</v>
      </c>
      <c r="I8" s="20"/>
      <c r="J8" s="15">
        <f t="shared" si="0"/>
        <v>166666666.5</v>
      </c>
      <c r="K8" s="75">
        <f t="shared" si="1"/>
        <v>1151666665.5150001</v>
      </c>
      <c r="L8" s="82" t="s">
        <v>205</v>
      </c>
      <c r="M8" s="96" t="s">
        <v>55</v>
      </c>
    </row>
    <row r="9" spans="1:13" ht="27" x14ac:dyDescent="0.3">
      <c r="A9" s="10" t="s">
        <v>56</v>
      </c>
      <c r="B9" s="2" t="s">
        <v>53</v>
      </c>
      <c r="C9" s="1" t="s">
        <v>39</v>
      </c>
      <c r="D9" s="1" t="s">
        <v>40</v>
      </c>
      <c r="E9" s="2" t="s">
        <v>41</v>
      </c>
      <c r="F9" s="2" t="s">
        <v>20</v>
      </c>
      <c r="G9" s="2" t="s">
        <v>50</v>
      </c>
      <c r="H9" s="21">
        <v>1800000000</v>
      </c>
      <c r="I9" s="21"/>
      <c r="J9" s="15">
        <f t="shared" si="0"/>
        <v>900000000</v>
      </c>
      <c r="K9" s="75">
        <f t="shared" si="1"/>
        <v>6219000000</v>
      </c>
      <c r="L9" s="77" t="s">
        <v>197</v>
      </c>
      <c r="M9" s="96" t="s">
        <v>57</v>
      </c>
    </row>
    <row r="10" spans="1:13" ht="38.25" x14ac:dyDescent="0.3">
      <c r="A10" s="7" t="s">
        <v>58</v>
      </c>
      <c r="B10" s="1" t="s">
        <v>59</v>
      </c>
      <c r="C10" s="1" t="s">
        <v>60</v>
      </c>
      <c r="D10" s="1" t="s">
        <v>40</v>
      </c>
      <c r="E10" s="1" t="s">
        <v>41</v>
      </c>
      <c r="F10" s="1" t="s">
        <v>20</v>
      </c>
      <c r="G10" s="1" t="s">
        <v>61</v>
      </c>
      <c r="H10" s="15">
        <v>621000000</v>
      </c>
      <c r="I10" s="15"/>
      <c r="J10" s="15">
        <f t="shared" si="0"/>
        <v>310500000</v>
      </c>
      <c r="K10" s="75">
        <f t="shared" si="1"/>
        <v>2145555000</v>
      </c>
      <c r="L10" s="82" t="s">
        <v>205</v>
      </c>
      <c r="M10" s="96" t="s">
        <v>62</v>
      </c>
    </row>
    <row r="11" spans="1:13" ht="38.25" x14ac:dyDescent="0.3">
      <c r="A11" s="29" t="s">
        <v>63</v>
      </c>
      <c r="B11" s="1" t="s">
        <v>59</v>
      </c>
      <c r="C11" s="1" t="s">
        <v>60</v>
      </c>
      <c r="D11" s="1" t="s">
        <v>40</v>
      </c>
      <c r="E11" s="9" t="s">
        <v>64</v>
      </c>
      <c r="F11" s="1" t="s">
        <v>20</v>
      </c>
      <c r="G11" s="9" t="s">
        <v>61</v>
      </c>
      <c r="H11" s="20">
        <v>200000000</v>
      </c>
      <c r="I11" s="20"/>
      <c r="J11" s="15">
        <f t="shared" si="0"/>
        <v>100000000</v>
      </c>
      <c r="K11" s="75">
        <f t="shared" si="1"/>
        <v>691000000</v>
      </c>
      <c r="L11" s="82" t="s">
        <v>205</v>
      </c>
      <c r="M11" s="97" t="s">
        <v>65</v>
      </c>
    </row>
    <row r="12" spans="1:13" ht="30" x14ac:dyDescent="0.3">
      <c r="A12" s="22" t="s">
        <v>63</v>
      </c>
      <c r="B12" s="2" t="s">
        <v>53</v>
      </c>
      <c r="C12" s="1" t="s">
        <v>39</v>
      </c>
      <c r="D12" s="1" t="s">
        <v>40</v>
      </c>
      <c r="E12" s="2" t="s">
        <v>64</v>
      </c>
      <c r="F12" s="2" t="s">
        <v>20</v>
      </c>
      <c r="G12" s="2" t="s">
        <v>61</v>
      </c>
      <c r="H12" s="21">
        <v>66660000</v>
      </c>
      <c r="I12" s="21"/>
      <c r="J12" s="15">
        <f t="shared" si="0"/>
        <v>33330000</v>
      </c>
      <c r="K12" s="75">
        <f t="shared" si="1"/>
        <v>230310300</v>
      </c>
      <c r="L12" s="82" t="s">
        <v>205</v>
      </c>
      <c r="M12" s="97" t="s">
        <v>65</v>
      </c>
    </row>
    <row r="13" spans="1:13" ht="38.25" x14ac:dyDescent="0.3">
      <c r="A13" s="7" t="s">
        <v>66</v>
      </c>
      <c r="B13" s="1" t="s">
        <v>38</v>
      </c>
      <c r="C13" s="1" t="s">
        <v>39</v>
      </c>
      <c r="D13" s="1" t="s">
        <v>40</v>
      </c>
      <c r="E13" s="1" t="s">
        <v>41</v>
      </c>
      <c r="F13" s="1" t="s">
        <v>20</v>
      </c>
      <c r="G13" s="1" t="s">
        <v>67</v>
      </c>
      <c r="H13" s="15">
        <v>1560000000</v>
      </c>
      <c r="I13" s="15"/>
      <c r="J13" s="15">
        <f t="shared" si="0"/>
        <v>780000000</v>
      </c>
      <c r="K13" s="75">
        <f t="shared" si="1"/>
        <v>5389800000</v>
      </c>
      <c r="L13" s="79" t="s">
        <v>198</v>
      </c>
      <c r="M13" s="96" t="s">
        <v>68</v>
      </c>
    </row>
    <row r="14" spans="1:13" ht="25.5" x14ac:dyDescent="0.3">
      <c r="A14" s="29" t="s">
        <v>69</v>
      </c>
      <c r="B14" s="1" t="s">
        <v>38</v>
      </c>
      <c r="C14" s="1" t="s">
        <v>39</v>
      </c>
      <c r="D14" s="1" t="s">
        <v>40</v>
      </c>
      <c r="E14" s="9" t="s">
        <v>41</v>
      </c>
      <c r="F14" s="1" t="s">
        <v>20</v>
      </c>
      <c r="G14" s="9" t="s">
        <v>61</v>
      </c>
      <c r="H14" s="20">
        <v>956000000</v>
      </c>
      <c r="I14" s="20"/>
      <c r="J14" s="15">
        <f t="shared" si="0"/>
        <v>478000000</v>
      </c>
      <c r="K14" s="75">
        <f t="shared" si="1"/>
        <v>3302980000</v>
      </c>
      <c r="L14" s="77" t="s">
        <v>199</v>
      </c>
      <c r="M14" s="96" t="s">
        <v>70</v>
      </c>
    </row>
    <row r="15" spans="1:13" ht="51" x14ac:dyDescent="0.3">
      <c r="A15" s="7" t="s">
        <v>71</v>
      </c>
      <c r="B15" s="1" t="s">
        <v>38</v>
      </c>
      <c r="C15" s="1" t="s">
        <v>39</v>
      </c>
      <c r="D15" s="1" t="s">
        <v>40</v>
      </c>
      <c r="E15" s="1" t="s">
        <v>41</v>
      </c>
      <c r="F15" s="1" t="s">
        <v>20</v>
      </c>
      <c r="G15" s="1" t="s">
        <v>72</v>
      </c>
      <c r="H15" s="15"/>
      <c r="I15" s="15">
        <v>572000000</v>
      </c>
      <c r="J15" s="15">
        <f t="shared" si="0"/>
        <v>286000000</v>
      </c>
      <c r="K15" s="75">
        <f t="shared" si="1"/>
        <v>2010580000</v>
      </c>
      <c r="L15" s="77" t="s">
        <v>200</v>
      </c>
      <c r="M15" s="96" t="s">
        <v>73</v>
      </c>
    </row>
    <row r="16" spans="1:13" ht="114.75" x14ac:dyDescent="0.3">
      <c r="A16" s="7" t="s">
        <v>74</v>
      </c>
      <c r="B16" s="1" t="s">
        <v>75</v>
      </c>
      <c r="C16" s="1" t="s">
        <v>39</v>
      </c>
      <c r="D16" s="1" t="s">
        <v>40</v>
      </c>
      <c r="E16" s="1" t="s">
        <v>41</v>
      </c>
      <c r="F16" s="1" t="s">
        <v>20</v>
      </c>
      <c r="G16" s="1" t="s">
        <v>61</v>
      </c>
      <c r="H16" s="15"/>
      <c r="I16" s="15">
        <v>300000000</v>
      </c>
      <c r="J16" s="15">
        <f t="shared" si="0"/>
        <v>150000000</v>
      </c>
      <c r="K16" s="75">
        <f t="shared" si="1"/>
        <v>1054500000</v>
      </c>
      <c r="L16" s="78" t="s">
        <v>201</v>
      </c>
      <c r="M16" s="96" t="s">
        <v>76</v>
      </c>
    </row>
    <row r="17" spans="1:13" ht="114.75" x14ac:dyDescent="0.3">
      <c r="A17" s="7" t="s">
        <v>74</v>
      </c>
      <c r="B17" s="1" t="s">
        <v>38</v>
      </c>
      <c r="C17" s="1" t="s">
        <v>39</v>
      </c>
      <c r="D17" s="1" t="s">
        <v>40</v>
      </c>
      <c r="E17" s="1" t="s">
        <v>41</v>
      </c>
      <c r="F17" s="1" t="s">
        <v>20</v>
      </c>
      <c r="G17" s="1" t="s">
        <v>61</v>
      </c>
      <c r="H17" s="15"/>
      <c r="I17" s="15">
        <v>300000000</v>
      </c>
      <c r="J17" s="15">
        <f t="shared" si="0"/>
        <v>150000000</v>
      </c>
      <c r="K17" s="75">
        <f t="shared" si="1"/>
        <v>1054500000</v>
      </c>
      <c r="L17" s="78" t="s">
        <v>201</v>
      </c>
      <c r="M17" s="96" t="s">
        <v>76</v>
      </c>
    </row>
    <row r="18" spans="1:13" ht="114.75" x14ac:dyDescent="0.3">
      <c r="A18" s="7" t="s">
        <v>74</v>
      </c>
      <c r="B18" s="1" t="s">
        <v>77</v>
      </c>
      <c r="C18" s="1" t="s">
        <v>39</v>
      </c>
      <c r="D18" s="1" t="s">
        <v>40</v>
      </c>
      <c r="E18" s="1" t="s">
        <v>41</v>
      </c>
      <c r="F18" s="1" t="s">
        <v>20</v>
      </c>
      <c r="G18" s="1" t="s">
        <v>61</v>
      </c>
      <c r="H18" s="15"/>
      <c r="I18" s="15">
        <v>300000000</v>
      </c>
      <c r="J18" s="15">
        <f t="shared" si="0"/>
        <v>150000000</v>
      </c>
      <c r="K18" s="75">
        <f t="shared" si="1"/>
        <v>1054500000</v>
      </c>
      <c r="L18" s="78" t="s">
        <v>201</v>
      </c>
      <c r="M18" s="96" t="s">
        <v>76</v>
      </c>
    </row>
    <row r="19" spans="1:13" ht="114.75" x14ac:dyDescent="0.3">
      <c r="A19" s="7" t="s">
        <v>74</v>
      </c>
      <c r="B19" s="1" t="s">
        <v>78</v>
      </c>
      <c r="C19" s="1" t="s">
        <v>39</v>
      </c>
      <c r="D19" s="1" t="s">
        <v>40</v>
      </c>
      <c r="E19" s="1" t="s">
        <v>41</v>
      </c>
      <c r="F19" s="1" t="s">
        <v>20</v>
      </c>
      <c r="G19" s="1" t="s">
        <v>61</v>
      </c>
      <c r="H19" s="15"/>
      <c r="I19" s="15">
        <v>300000000</v>
      </c>
      <c r="J19" s="15">
        <f t="shared" si="0"/>
        <v>150000000</v>
      </c>
      <c r="K19" s="75">
        <f t="shared" si="1"/>
        <v>1054500000</v>
      </c>
      <c r="L19" s="78" t="s">
        <v>201</v>
      </c>
      <c r="M19" s="96" t="s">
        <v>76</v>
      </c>
    </row>
    <row r="20" spans="1:13" ht="114.75" x14ac:dyDescent="0.3">
      <c r="A20" s="7" t="s">
        <v>74</v>
      </c>
      <c r="B20" s="1" t="s">
        <v>53</v>
      </c>
      <c r="C20" s="1" t="s">
        <v>39</v>
      </c>
      <c r="D20" s="1" t="s">
        <v>40</v>
      </c>
      <c r="E20" s="1" t="s">
        <v>41</v>
      </c>
      <c r="F20" s="1" t="s">
        <v>20</v>
      </c>
      <c r="G20" s="1" t="s">
        <v>61</v>
      </c>
      <c r="H20" s="15"/>
      <c r="I20" s="15">
        <v>300000000</v>
      </c>
      <c r="J20" s="15">
        <f t="shared" si="0"/>
        <v>150000000</v>
      </c>
      <c r="K20" s="75">
        <f t="shared" si="1"/>
        <v>1054500000</v>
      </c>
      <c r="L20" s="78" t="s">
        <v>201</v>
      </c>
      <c r="M20" s="96" t="s">
        <v>79</v>
      </c>
    </row>
    <row r="21" spans="1:13" ht="45" x14ac:dyDescent="0.3">
      <c r="A21" s="7" t="s">
        <v>80</v>
      </c>
      <c r="B21" s="1" t="s">
        <v>81</v>
      </c>
      <c r="C21" s="1" t="s">
        <v>39</v>
      </c>
      <c r="D21" s="1" t="s">
        <v>40</v>
      </c>
      <c r="E21" s="1" t="s">
        <v>82</v>
      </c>
      <c r="F21" s="1" t="s">
        <v>20</v>
      </c>
      <c r="G21" s="1" t="s">
        <v>50</v>
      </c>
      <c r="H21" s="15"/>
      <c r="I21" s="15">
        <v>75000000</v>
      </c>
      <c r="J21" s="15">
        <f t="shared" si="0"/>
        <v>37500000</v>
      </c>
      <c r="K21" s="75">
        <f t="shared" si="1"/>
        <v>263625000</v>
      </c>
      <c r="L21" s="82" t="s">
        <v>205</v>
      </c>
      <c r="M21" s="97" t="s">
        <v>83</v>
      </c>
    </row>
    <row r="22" spans="1:13" ht="45" x14ac:dyDescent="0.3">
      <c r="A22" s="7" t="s">
        <v>80</v>
      </c>
      <c r="B22" s="1" t="s">
        <v>84</v>
      </c>
      <c r="C22" s="1" t="s">
        <v>39</v>
      </c>
      <c r="D22" s="1" t="s">
        <v>40</v>
      </c>
      <c r="E22" s="1" t="s">
        <v>82</v>
      </c>
      <c r="F22" s="1" t="s">
        <v>20</v>
      </c>
      <c r="G22" s="1" t="s">
        <v>50</v>
      </c>
      <c r="H22" s="15"/>
      <c r="I22" s="15">
        <v>75000000</v>
      </c>
      <c r="J22" s="15">
        <f t="shared" si="0"/>
        <v>37500000</v>
      </c>
      <c r="K22" s="75">
        <f t="shared" si="1"/>
        <v>263625000</v>
      </c>
      <c r="L22" s="82" t="s">
        <v>205</v>
      </c>
      <c r="M22" s="97" t="s">
        <v>83</v>
      </c>
    </row>
    <row r="23" spans="1:13" ht="25.5" x14ac:dyDescent="0.3">
      <c r="A23" s="7" t="s">
        <v>85</v>
      </c>
      <c r="B23" s="1" t="s">
        <v>38</v>
      </c>
      <c r="C23" s="1" t="s">
        <v>39</v>
      </c>
      <c r="D23" s="1" t="s">
        <v>40</v>
      </c>
      <c r="E23" s="1" t="s">
        <v>41</v>
      </c>
      <c r="F23" s="1" t="s">
        <v>20</v>
      </c>
      <c r="G23" s="1" t="s">
        <v>67</v>
      </c>
      <c r="H23" s="15"/>
      <c r="I23" s="15">
        <v>1739000000</v>
      </c>
      <c r="J23" s="15">
        <f t="shared" si="0"/>
        <v>869500000</v>
      </c>
      <c r="K23" s="75">
        <f t="shared" si="1"/>
        <v>6112585000</v>
      </c>
      <c r="L23" s="77" t="s">
        <v>202</v>
      </c>
      <c r="M23" s="96" t="s">
        <v>86</v>
      </c>
    </row>
    <row r="24" spans="1:13" ht="38.25" x14ac:dyDescent="0.3">
      <c r="A24" s="7" t="s">
        <v>49</v>
      </c>
      <c r="B24" s="1" t="s">
        <v>75</v>
      </c>
      <c r="C24" s="1" t="s">
        <v>39</v>
      </c>
      <c r="D24" s="1" t="s">
        <v>40</v>
      </c>
      <c r="E24" s="1" t="s">
        <v>41</v>
      </c>
      <c r="F24" s="1" t="s">
        <v>20</v>
      </c>
      <c r="G24" s="1" t="s">
        <v>50</v>
      </c>
      <c r="H24" s="15"/>
      <c r="I24" s="15">
        <v>135000000</v>
      </c>
      <c r="J24" s="15">
        <f t="shared" si="0"/>
        <v>67500000</v>
      </c>
      <c r="K24" s="75">
        <f t="shared" si="1"/>
        <v>474525000</v>
      </c>
      <c r="L24" s="78" t="s">
        <v>196</v>
      </c>
      <c r="M24" s="96" t="s">
        <v>87</v>
      </c>
    </row>
    <row r="25" spans="1:13" ht="25.5" x14ac:dyDescent="0.3">
      <c r="A25" s="7" t="s">
        <v>88</v>
      </c>
      <c r="B25" s="1" t="s">
        <v>53</v>
      </c>
      <c r="C25" s="1" t="s">
        <v>39</v>
      </c>
      <c r="D25" s="1" t="s">
        <v>40</v>
      </c>
      <c r="E25" s="1" t="s">
        <v>41</v>
      </c>
      <c r="F25" s="1" t="s">
        <v>20</v>
      </c>
      <c r="G25" s="1" t="s">
        <v>54</v>
      </c>
      <c r="H25" s="15"/>
      <c r="I25" s="15">
        <v>1500000000</v>
      </c>
      <c r="J25" s="15">
        <f t="shared" si="0"/>
        <v>750000000</v>
      </c>
      <c r="K25" s="75">
        <f t="shared" si="1"/>
        <v>5272500000</v>
      </c>
      <c r="L25" s="78" t="s">
        <v>203</v>
      </c>
      <c r="M25" s="96" t="s">
        <v>89</v>
      </c>
    </row>
    <row r="26" spans="1:13" ht="45" x14ac:dyDescent="0.3">
      <c r="A26" s="7" t="s">
        <v>90</v>
      </c>
      <c r="B26" s="1" t="s">
        <v>75</v>
      </c>
      <c r="C26" s="1" t="s">
        <v>39</v>
      </c>
      <c r="D26" s="1" t="s">
        <v>40</v>
      </c>
      <c r="E26" s="1" t="s">
        <v>91</v>
      </c>
      <c r="F26" s="1" t="s">
        <v>20</v>
      </c>
      <c r="G26" s="1" t="s">
        <v>92</v>
      </c>
      <c r="H26" s="15"/>
      <c r="I26" s="15">
        <v>50000000</v>
      </c>
      <c r="J26" s="15">
        <f t="shared" si="0"/>
        <v>25000000</v>
      </c>
      <c r="K26" s="75">
        <f t="shared" si="1"/>
        <v>175750000</v>
      </c>
      <c r="L26" s="82" t="s">
        <v>205</v>
      </c>
      <c r="M26" s="97" t="s">
        <v>93</v>
      </c>
    </row>
    <row r="27" spans="1:13" ht="38.25" x14ac:dyDescent="0.3">
      <c r="A27" s="7" t="s">
        <v>94</v>
      </c>
      <c r="B27" s="1" t="s">
        <v>75</v>
      </c>
      <c r="C27" s="1" t="s">
        <v>39</v>
      </c>
      <c r="D27" s="1" t="s">
        <v>40</v>
      </c>
      <c r="E27" s="1" t="s">
        <v>41</v>
      </c>
      <c r="F27" s="1" t="s">
        <v>20</v>
      </c>
      <c r="G27" s="1" t="s">
        <v>95</v>
      </c>
      <c r="H27" s="15"/>
      <c r="I27" s="15">
        <v>880000000</v>
      </c>
      <c r="J27" s="15">
        <f t="shared" si="0"/>
        <v>440000000</v>
      </c>
      <c r="K27" s="75">
        <f t="shared" si="1"/>
        <v>3093200000</v>
      </c>
      <c r="L27" s="78" t="s">
        <v>204</v>
      </c>
      <c r="M27" s="96" t="s">
        <v>96</v>
      </c>
    </row>
    <row r="28" spans="1:13" ht="38.25" x14ac:dyDescent="0.3">
      <c r="A28" s="7" t="s">
        <v>94</v>
      </c>
      <c r="B28" s="1" t="s">
        <v>38</v>
      </c>
      <c r="C28" s="1" t="s">
        <v>39</v>
      </c>
      <c r="D28" s="1" t="s">
        <v>40</v>
      </c>
      <c r="E28" s="1" t="s">
        <v>41</v>
      </c>
      <c r="F28" s="1" t="s">
        <v>20</v>
      </c>
      <c r="G28" s="1" t="s">
        <v>95</v>
      </c>
      <c r="H28" s="15"/>
      <c r="I28" s="15">
        <v>880000000</v>
      </c>
      <c r="J28" s="15">
        <f t="shared" si="0"/>
        <v>440000000</v>
      </c>
      <c r="K28" s="75">
        <f t="shared" si="1"/>
        <v>3093200000</v>
      </c>
      <c r="L28" s="78" t="s">
        <v>204</v>
      </c>
      <c r="M28" s="96" t="s">
        <v>96</v>
      </c>
    </row>
    <row r="29" spans="1:13" ht="89.25" x14ac:dyDescent="0.3">
      <c r="A29" s="7" t="s">
        <v>97</v>
      </c>
      <c r="B29" s="1" t="s">
        <v>59</v>
      </c>
      <c r="C29" s="1" t="s">
        <v>60</v>
      </c>
      <c r="D29" s="1" t="s">
        <v>40</v>
      </c>
      <c r="E29" s="1" t="s">
        <v>41</v>
      </c>
      <c r="F29" s="1" t="s">
        <v>20</v>
      </c>
      <c r="G29" s="1" t="s">
        <v>61</v>
      </c>
      <c r="H29" s="15"/>
      <c r="I29" s="15">
        <v>1900000000</v>
      </c>
      <c r="J29" s="15">
        <f t="shared" si="0"/>
        <v>950000000</v>
      </c>
      <c r="K29" s="75">
        <f t="shared" si="1"/>
        <v>6678500000</v>
      </c>
      <c r="L29" s="82" t="s">
        <v>205</v>
      </c>
      <c r="M29" s="96" t="s">
        <v>98</v>
      </c>
    </row>
    <row r="30" spans="1:13" ht="63.75" x14ac:dyDescent="0.3">
      <c r="A30" s="7" t="s">
        <v>97</v>
      </c>
      <c r="B30" s="1" t="s">
        <v>81</v>
      </c>
      <c r="C30" s="1" t="s">
        <v>39</v>
      </c>
      <c r="D30" s="1" t="s">
        <v>40</v>
      </c>
      <c r="E30" s="1" t="s">
        <v>41</v>
      </c>
      <c r="F30" s="1" t="s">
        <v>20</v>
      </c>
      <c r="G30" s="1" t="s">
        <v>61</v>
      </c>
      <c r="H30" s="15"/>
      <c r="I30" s="15">
        <v>633333000</v>
      </c>
      <c r="J30" s="15">
        <f t="shared" si="0"/>
        <v>316666500</v>
      </c>
      <c r="K30" s="75">
        <f t="shared" si="1"/>
        <v>2226165495</v>
      </c>
      <c r="L30" s="82" t="s">
        <v>205</v>
      </c>
      <c r="M30" s="96" t="s">
        <v>99</v>
      </c>
    </row>
    <row r="31" spans="1:13" ht="63.75" x14ac:dyDescent="0.3">
      <c r="A31" s="7" t="s">
        <v>97</v>
      </c>
      <c r="B31" s="1" t="s">
        <v>53</v>
      </c>
      <c r="C31" s="1" t="s">
        <v>39</v>
      </c>
      <c r="D31" s="1" t="s">
        <v>40</v>
      </c>
      <c r="E31" s="1" t="s">
        <v>41</v>
      </c>
      <c r="F31" s="1" t="s">
        <v>20</v>
      </c>
      <c r="G31" s="1" t="s">
        <v>61</v>
      </c>
      <c r="H31" s="15"/>
      <c r="I31" s="15">
        <v>633333000</v>
      </c>
      <c r="J31" s="15">
        <f t="shared" si="0"/>
        <v>316666500</v>
      </c>
      <c r="K31" s="75">
        <f t="shared" si="1"/>
        <v>2226165495</v>
      </c>
      <c r="L31" s="82" t="s">
        <v>205</v>
      </c>
      <c r="M31" s="96" t="s">
        <v>99</v>
      </c>
    </row>
    <row r="32" spans="1:13" ht="38.25" x14ac:dyDescent="0.3">
      <c r="A32" s="7" t="s">
        <v>100</v>
      </c>
      <c r="B32" s="1" t="s">
        <v>75</v>
      </c>
      <c r="C32" s="1" t="s">
        <v>39</v>
      </c>
      <c r="D32" s="1" t="s">
        <v>40</v>
      </c>
      <c r="E32" s="1" t="s">
        <v>41</v>
      </c>
      <c r="F32" s="1" t="s">
        <v>20</v>
      </c>
      <c r="G32" s="1" t="s">
        <v>61</v>
      </c>
      <c r="H32" s="15"/>
      <c r="I32" s="15">
        <v>1440000000</v>
      </c>
      <c r="J32" s="15">
        <f t="shared" si="0"/>
        <v>720000000</v>
      </c>
      <c r="K32" s="75">
        <f t="shared" si="1"/>
        <v>5061600000</v>
      </c>
      <c r="L32" s="82" t="s">
        <v>205</v>
      </c>
      <c r="M32" s="96" t="s">
        <v>101</v>
      </c>
    </row>
    <row r="33" spans="1:13" ht="25.5" x14ac:dyDescent="0.3">
      <c r="A33" s="7" t="s">
        <v>102</v>
      </c>
      <c r="B33" s="1" t="s">
        <v>81</v>
      </c>
      <c r="C33" s="1" t="s">
        <v>39</v>
      </c>
      <c r="D33" s="1" t="s">
        <v>40</v>
      </c>
      <c r="E33" s="1" t="s">
        <v>41</v>
      </c>
      <c r="F33" s="1" t="s">
        <v>20</v>
      </c>
      <c r="G33" s="1" t="s">
        <v>50</v>
      </c>
      <c r="H33" s="15"/>
      <c r="I33" s="15">
        <v>104000000</v>
      </c>
      <c r="J33" s="15">
        <f t="shared" si="0"/>
        <v>52000000</v>
      </c>
      <c r="K33" s="75">
        <f t="shared" si="1"/>
        <v>365560000</v>
      </c>
      <c r="L33" s="82" t="s">
        <v>205</v>
      </c>
      <c r="M33" s="96" t="s">
        <v>103</v>
      </c>
    </row>
    <row r="34" spans="1:13" ht="38.25" x14ac:dyDescent="0.3">
      <c r="A34" s="7" t="s">
        <v>102</v>
      </c>
      <c r="B34" s="1" t="s">
        <v>75</v>
      </c>
      <c r="C34" s="1" t="s">
        <v>39</v>
      </c>
      <c r="D34" s="1" t="s">
        <v>40</v>
      </c>
      <c r="E34" s="1" t="s">
        <v>41</v>
      </c>
      <c r="F34" s="1" t="s">
        <v>20</v>
      </c>
      <c r="G34" s="1" t="s">
        <v>50</v>
      </c>
      <c r="H34" s="15"/>
      <c r="I34" s="15">
        <v>52000000</v>
      </c>
      <c r="J34" s="15">
        <f t="shared" si="0"/>
        <v>26000000</v>
      </c>
      <c r="K34" s="75">
        <f>((H34*$F$1)+(I34*$H$1))/2</f>
        <v>182780000</v>
      </c>
      <c r="L34" s="82" t="s">
        <v>205</v>
      </c>
      <c r="M34" s="96" t="s">
        <v>103</v>
      </c>
    </row>
    <row r="35" spans="1:13" ht="26.25" thickBot="1" x14ac:dyDescent="0.35">
      <c r="A35" s="29" t="s">
        <v>102</v>
      </c>
      <c r="B35" s="9" t="s">
        <v>77</v>
      </c>
      <c r="C35" s="9" t="s">
        <v>39</v>
      </c>
      <c r="D35" s="9" t="s">
        <v>40</v>
      </c>
      <c r="E35" s="9" t="s">
        <v>41</v>
      </c>
      <c r="F35" s="9" t="s">
        <v>20</v>
      </c>
      <c r="G35" s="9" t="s">
        <v>50</v>
      </c>
      <c r="H35" s="20"/>
      <c r="I35" s="20">
        <v>364000000</v>
      </c>
      <c r="J35" s="20">
        <f t="shared" si="0"/>
        <v>182000000</v>
      </c>
      <c r="K35" s="76">
        <f t="shared" si="1"/>
        <v>1279460000</v>
      </c>
      <c r="L35" s="82" t="s">
        <v>205</v>
      </c>
      <c r="M35" s="98" t="s">
        <v>103</v>
      </c>
    </row>
    <row r="36" spans="1:13" s="39" customFormat="1" ht="15.75" thickBot="1" x14ac:dyDescent="0.35">
      <c r="A36" s="73" t="s">
        <v>6</v>
      </c>
      <c r="B36" s="40"/>
      <c r="C36" s="40"/>
      <c r="D36" s="40"/>
      <c r="E36" s="40"/>
      <c r="F36" s="40"/>
      <c r="G36" s="40"/>
      <c r="H36" s="41"/>
      <c r="I36" s="41"/>
      <c r="J36" s="41">
        <f>SUM(J4:J35)</f>
        <v>9502849666.5</v>
      </c>
      <c r="K36" s="41">
        <f>SUM(K4:K35)</f>
        <v>66416651155.514999</v>
      </c>
      <c r="L36" s="83"/>
      <c r="M36" s="99"/>
    </row>
    <row r="37" spans="1:13" x14ac:dyDescent="0.3">
      <c r="A37" s="88"/>
      <c r="B37" s="24"/>
      <c r="C37" s="24"/>
      <c r="D37" s="24"/>
      <c r="E37" s="24"/>
      <c r="F37" s="24"/>
      <c r="G37" s="24"/>
      <c r="H37" s="24"/>
      <c r="I37" s="24"/>
      <c r="J37" s="24"/>
      <c r="K37" s="24"/>
      <c r="L37" s="84"/>
      <c r="M37" s="100"/>
    </row>
    <row r="38" spans="1:13" x14ac:dyDescent="0.3">
      <c r="A38" s="88"/>
      <c r="B38" s="24"/>
      <c r="C38" s="24"/>
      <c r="D38" s="24"/>
      <c r="E38" s="24"/>
      <c r="F38" s="24"/>
      <c r="G38" s="24"/>
      <c r="H38" s="24"/>
      <c r="I38" s="24"/>
      <c r="J38" s="30"/>
      <c r="K38" s="24"/>
      <c r="L38" s="84"/>
      <c r="M38" s="100"/>
    </row>
    <row r="39" spans="1:13" x14ac:dyDescent="0.3">
      <c r="A39" s="89" t="s">
        <v>169</v>
      </c>
      <c r="B39" s="24"/>
      <c r="C39" s="24"/>
      <c r="D39" s="24"/>
      <c r="E39" s="24"/>
      <c r="F39" s="24"/>
      <c r="G39" s="24"/>
      <c r="H39" s="24"/>
      <c r="I39" s="24"/>
      <c r="J39" s="24"/>
      <c r="K39" s="24"/>
      <c r="L39" s="84"/>
      <c r="M39" s="100"/>
    </row>
    <row r="40" spans="1:13" x14ac:dyDescent="0.3">
      <c r="A40" s="88"/>
      <c r="B40" s="24"/>
      <c r="C40" s="24"/>
      <c r="D40" s="24"/>
      <c r="E40" s="24"/>
      <c r="F40" s="24"/>
      <c r="G40" s="24"/>
      <c r="H40" s="24"/>
      <c r="I40" s="24"/>
      <c r="J40" s="24"/>
      <c r="K40" s="24"/>
      <c r="L40" s="84"/>
      <c r="M40" s="100"/>
    </row>
    <row r="41" spans="1:13" x14ac:dyDescent="0.3">
      <c r="A41" s="88"/>
      <c r="B41" s="24"/>
      <c r="C41" s="24"/>
      <c r="D41" s="24"/>
      <c r="E41" s="24"/>
      <c r="F41" s="24"/>
      <c r="G41" s="24"/>
      <c r="H41" s="24"/>
      <c r="I41" s="24"/>
      <c r="J41" s="24"/>
      <c r="K41" s="24"/>
      <c r="L41" s="84"/>
      <c r="M41" s="100"/>
    </row>
    <row r="42" spans="1:13" x14ac:dyDescent="0.3">
      <c r="A42" s="88"/>
      <c r="B42" s="24"/>
      <c r="C42" s="24"/>
      <c r="D42" s="24"/>
      <c r="E42" s="24"/>
      <c r="F42" s="24"/>
      <c r="G42" s="24"/>
      <c r="H42" s="24"/>
      <c r="I42" s="24"/>
      <c r="J42" s="24"/>
      <c r="K42" s="24"/>
      <c r="L42" s="84"/>
      <c r="M42" s="100"/>
    </row>
    <row r="43" spans="1:13" x14ac:dyDescent="0.3">
      <c r="A43" s="88"/>
      <c r="B43" s="24"/>
      <c r="C43" s="24"/>
      <c r="D43" s="24"/>
      <c r="E43" s="24"/>
      <c r="F43" s="24"/>
      <c r="G43" s="24"/>
      <c r="H43" s="24"/>
      <c r="I43" s="24"/>
      <c r="J43" s="24"/>
      <c r="K43" s="24"/>
      <c r="L43" s="84"/>
      <c r="M43" s="100"/>
    </row>
    <row r="44" spans="1:13" x14ac:dyDescent="0.3">
      <c r="A44" s="88"/>
      <c r="B44" s="24"/>
      <c r="C44" s="24"/>
      <c r="D44" s="24"/>
      <c r="E44" s="24"/>
      <c r="F44" s="24"/>
      <c r="G44" s="24"/>
      <c r="H44" s="24"/>
      <c r="I44" s="24"/>
      <c r="J44" s="24"/>
      <c r="K44" s="24"/>
      <c r="L44" s="84"/>
      <c r="M44" s="100"/>
    </row>
    <row r="45" spans="1:13" x14ac:dyDescent="0.3">
      <c r="A45" s="88"/>
      <c r="B45" s="24"/>
      <c r="C45" s="24"/>
      <c r="D45" s="24"/>
      <c r="E45" s="24"/>
      <c r="F45" s="24"/>
      <c r="G45" s="24"/>
      <c r="H45" s="24"/>
      <c r="I45" s="24"/>
      <c r="J45" s="24"/>
      <c r="K45" s="24"/>
      <c r="L45" s="84"/>
      <c r="M45" s="100"/>
    </row>
    <row r="46" spans="1:13" x14ac:dyDescent="0.3">
      <c r="A46" s="88"/>
      <c r="B46" s="24"/>
      <c r="C46" s="24"/>
      <c r="D46" s="24"/>
      <c r="E46" s="24"/>
      <c r="F46" s="24"/>
      <c r="G46" s="24"/>
      <c r="H46" s="24"/>
      <c r="I46" s="24"/>
      <c r="J46" s="24"/>
      <c r="K46" s="24"/>
      <c r="L46" s="84"/>
      <c r="M46" s="100"/>
    </row>
    <row r="47" spans="1:13" x14ac:dyDescent="0.3">
      <c r="A47" s="88"/>
      <c r="B47" s="24"/>
      <c r="C47" s="24"/>
      <c r="D47" s="24"/>
      <c r="E47" s="24"/>
      <c r="F47" s="24"/>
      <c r="G47" s="24"/>
      <c r="H47" s="24"/>
      <c r="I47" s="24"/>
      <c r="J47" s="24"/>
      <c r="K47" s="24"/>
      <c r="L47" s="84"/>
      <c r="M47" s="100"/>
    </row>
    <row r="48" spans="1:13" x14ac:dyDescent="0.3">
      <c r="A48" s="88"/>
      <c r="B48" s="24"/>
      <c r="C48" s="24"/>
      <c r="D48" s="24"/>
      <c r="E48" s="24"/>
      <c r="F48" s="24"/>
      <c r="G48" s="24"/>
      <c r="H48" s="24"/>
      <c r="I48" s="24"/>
      <c r="J48" s="24"/>
      <c r="K48" s="24"/>
      <c r="L48" s="84"/>
      <c r="M48" s="100"/>
    </row>
    <row r="49" spans="1:13" x14ac:dyDescent="0.3">
      <c r="A49" s="88"/>
      <c r="B49" s="24"/>
      <c r="C49" s="24"/>
      <c r="D49" s="24"/>
      <c r="E49" s="24"/>
      <c r="F49" s="24"/>
      <c r="G49" s="24"/>
      <c r="H49" s="24"/>
      <c r="I49" s="24"/>
      <c r="J49" s="24"/>
      <c r="K49" s="24"/>
      <c r="L49" s="84"/>
      <c r="M49" s="100"/>
    </row>
    <row r="50" spans="1:13" x14ac:dyDescent="0.3">
      <c r="A50" s="88"/>
      <c r="B50" s="24"/>
      <c r="C50" s="24"/>
      <c r="D50" s="24"/>
      <c r="E50" s="24"/>
      <c r="F50" s="24"/>
      <c r="G50" s="24"/>
      <c r="H50" s="24"/>
      <c r="I50" s="24"/>
      <c r="J50" s="24"/>
      <c r="K50" s="24"/>
      <c r="L50" s="84"/>
      <c r="M50" s="100"/>
    </row>
    <row r="51" spans="1:13" x14ac:dyDescent="0.3">
      <c r="A51" s="88"/>
      <c r="B51" s="24"/>
      <c r="C51" s="24"/>
      <c r="D51" s="24"/>
      <c r="E51" s="24"/>
      <c r="F51" s="24"/>
      <c r="G51" s="24"/>
      <c r="H51" s="24"/>
      <c r="I51" s="24"/>
      <c r="J51" s="24"/>
      <c r="K51" s="24"/>
      <c r="L51" s="84"/>
      <c r="M51" s="100"/>
    </row>
    <row r="52" spans="1:13" x14ac:dyDescent="0.3">
      <c r="A52" s="88"/>
      <c r="B52" s="24"/>
      <c r="C52" s="24"/>
      <c r="D52" s="24"/>
      <c r="E52" s="24"/>
      <c r="F52" s="24"/>
      <c r="G52" s="24"/>
      <c r="H52" s="24"/>
      <c r="I52" s="24"/>
      <c r="J52" s="24"/>
      <c r="K52" s="24"/>
      <c r="L52" s="84"/>
      <c r="M52" s="100"/>
    </row>
    <row r="53" spans="1:13" x14ac:dyDescent="0.3">
      <c r="A53" s="88"/>
      <c r="B53" s="24"/>
      <c r="C53" s="24"/>
      <c r="D53" s="24"/>
      <c r="E53" s="24"/>
      <c r="F53" s="24"/>
      <c r="G53" s="24"/>
      <c r="H53" s="24"/>
      <c r="I53" s="24"/>
      <c r="J53" s="24"/>
      <c r="K53" s="24"/>
      <c r="L53" s="84"/>
      <c r="M53" s="100"/>
    </row>
    <row r="54" spans="1:13" x14ac:dyDescent="0.3">
      <c r="A54" s="88"/>
      <c r="B54" s="24"/>
      <c r="C54" s="24"/>
      <c r="D54" s="24"/>
      <c r="E54" s="24"/>
      <c r="F54" s="24"/>
      <c r="G54" s="24"/>
      <c r="H54" s="24"/>
      <c r="I54" s="24"/>
      <c r="J54" s="24"/>
      <c r="K54" s="24"/>
      <c r="L54" s="84"/>
      <c r="M54" s="100"/>
    </row>
    <row r="55" spans="1:13" x14ac:dyDescent="0.3">
      <c r="A55" s="88"/>
      <c r="B55" s="24"/>
      <c r="C55" s="24"/>
      <c r="D55" s="24"/>
      <c r="E55" s="24"/>
      <c r="F55" s="24"/>
      <c r="G55" s="24"/>
      <c r="H55" s="24"/>
      <c r="I55" s="24"/>
      <c r="J55" s="24"/>
      <c r="K55" s="24"/>
      <c r="L55" s="84"/>
      <c r="M55" s="100"/>
    </row>
    <row r="56" spans="1:13" x14ac:dyDescent="0.3">
      <c r="A56" s="90"/>
      <c r="B56" s="23"/>
      <c r="C56" s="14"/>
      <c r="D56" s="14"/>
      <c r="E56" s="14"/>
      <c r="F56" s="14"/>
      <c r="G56" s="53"/>
      <c r="H56" s="53"/>
      <c r="I56" s="14"/>
      <c r="J56" s="14"/>
      <c r="K56" s="14"/>
      <c r="L56" s="85"/>
      <c r="M56" s="100"/>
    </row>
    <row r="57" spans="1:13" x14ac:dyDescent="0.3">
      <c r="A57" s="90"/>
      <c r="B57" s="23"/>
      <c r="C57" s="14"/>
      <c r="D57" s="14"/>
      <c r="E57" s="14"/>
      <c r="F57" s="14"/>
      <c r="G57" s="53"/>
      <c r="H57" s="53"/>
      <c r="I57" s="14"/>
      <c r="J57" s="14"/>
      <c r="K57" s="14"/>
      <c r="L57" s="85"/>
      <c r="M57" s="100"/>
    </row>
    <row r="58" spans="1:13" x14ac:dyDescent="0.3">
      <c r="A58" s="90"/>
      <c r="B58" s="23"/>
      <c r="C58" s="14"/>
      <c r="D58" s="14"/>
      <c r="E58" s="14"/>
      <c r="F58" s="14"/>
      <c r="G58" s="53"/>
      <c r="H58" s="53"/>
      <c r="I58" s="14"/>
      <c r="J58" s="14"/>
      <c r="K58" s="14"/>
      <c r="L58" s="85"/>
      <c r="M58" s="100"/>
    </row>
    <row r="59" spans="1:13" x14ac:dyDescent="0.3">
      <c r="A59" s="90"/>
      <c r="B59" s="23"/>
      <c r="C59" s="14"/>
      <c r="D59" s="14"/>
      <c r="E59" s="14"/>
      <c r="F59" s="14"/>
      <c r="G59" s="53"/>
      <c r="H59" s="53"/>
      <c r="I59" s="14"/>
      <c r="J59" s="14"/>
      <c r="K59" s="14"/>
      <c r="L59" s="85"/>
      <c r="M59" s="100"/>
    </row>
  </sheetData>
  <hyperlinks>
    <hyperlink ref="L4" r:id="rId1" display="https://ifcndd.ifc.org/ifcext/spiwebsite1.nsf/78e3b305216fcdba85257a8b0075079d/7786a0ba1f47451685257c2b00686cd7?opendocument"/>
    <hyperlink ref="L9" r:id="rId2" display="https://ijglobal.com/articles/102113/samsung-cancels-1-320mw-kazakhstan-coal-fired"/>
    <hyperlink ref="L14" r:id="rId3" display="http://bankwatch.org/our-work/projects/pljevlja-ii-lignite-power-plant-montenegro"/>
    <hyperlink ref="L15" r:id="rId4" display="https://ijglobal.com/data/transaction/32622/kalsel-coal-fired-power-plant-200mw"/>
    <hyperlink ref="L23" r:id="rId5"/>
  </hyperlinks>
  <pageMargins left="0.7" right="0.7" top="0.75" bottom="0.75" header="0.3" footer="0.3"/>
  <pageSetup paperSize="9" orientation="portrait" horizontalDpi="4294967293" verticalDpi="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D1" zoomScale="90" zoomScaleNormal="90" workbookViewId="0"/>
  </sheetViews>
  <sheetFormatPr defaultRowHeight="15" x14ac:dyDescent="0.3"/>
  <cols>
    <col min="1" max="1" width="31.140625" customWidth="1"/>
    <col min="2" max="2" width="19" customWidth="1"/>
    <col min="3" max="3" width="20" customWidth="1"/>
    <col min="4" max="4" width="12.7109375" customWidth="1"/>
    <col min="5" max="5" width="12.42578125" customWidth="1"/>
    <col min="6" max="6" width="14.42578125" customWidth="1"/>
    <col min="7" max="7" width="16.5703125" customWidth="1"/>
    <col min="8" max="8" width="16.85546875" bestFit="1" customWidth="1"/>
    <col min="9" max="10" width="15.85546875" customWidth="1"/>
    <col min="11" max="11" width="16.42578125" customWidth="1"/>
    <col min="12" max="12" width="23.28515625" customWidth="1"/>
    <col min="13" max="13" width="39.7109375" style="66" customWidth="1"/>
    <col min="14" max="14" width="15.140625" customWidth="1"/>
  </cols>
  <sheetData>
    <row r="1" spans="1:13" ht="16.5" thickBot="1" x14ac:dyDescent="0.35">
      <c r="A1" s="70" t="s">
        <v>104</v>
      </c>
      <c r="B1" s="34"/>
      <c r="C1" s="34"/>
      <c r="E1" s="17" t="s">
        <v>190</v>
      </c>
      <c r="F1" s="18"/>
      <c r="G1" s="18">
        <v>2016</v>
      </c>
      <c r="H1" s="18">
        <v>6.91</v>
      </c>
      <c r="I1" s="18">
        <v>2017</v>
      </c>
      <c r="J1" s="19">
        <v>7.03</v>
      </c>
    </row>
    <row r="3" spans="1:13" ht="51" x14ac:dyDescent="0.3">
      <c r="A3" s="35" t="s">
        <v>7</v>
      </c>
      <c r="B3" s="35" t="s">
        <v>105</v>
      </c>
      <c r="C3" s="35" t="s">
        <v>106</v>
      </c>
      <c r="D3" s="35" t="s">
        <v>107</v>
      </c>
      <c r="E3" s="35" t="s">
        <v>10</v>
      </c>
      <c r="F3" s="35" t="s">
        <v>108</v>
      </c>
      <c r="G3" s="35" t="s">
        <v>32</v>
      </c>
      <c r="H3" s="35" t="s">
        <v>191</v>
      </c>
      <c r="I3" s="35" t="s">
        <v>192</v>
      </c>
      <c r="J3" s="35" t="s">
        <v>193</v>
      </c>
      <c r="K3" s="35" t="s">
        <v>35</v>
      </c>
      <c r="L3" s="35" t="s">
        <v>15</v>
      </c>
      <c r="M3" s="35" t="s">
        <v>16</v>
      </c>
    </row>
    <row r="4" spans="1:13" ht="60" x14ac:dyDescent="0.3">
      <c r="A4" s="6" t="s">
        <v>109</v>
      </c>
      <c r="B4" s="1" t="s">
        <v>110</v>
      </c>
      <c r="C4" s="1" t="s">
        <v>111</v>
      </c>
      <c r="D4" s="2" t="s">
        <v>20</v>
      </c>
      <c r="E4" s="8" t="s">
        <v>112</v>
      </c>
      <c r="F4" s="1" t="s">
        <v>4</v>
      </c>
      <c r="G4" s="1" t="s">
        <v>173</v>
      </c>
      <c r="H4" s="15">
        <v>2302000000</v>
      </c>
      <c r="I4" s="15">
        <v>3260000000</v>
      </c>
      <c r="J4" s="15">
        <f>AVERAGE(H4:I4)</f>
        <v>2781000000</v>
      </c>
      <c r="K4" s="21">
        <f>((H4/$H$1)+(I4/$J$1))/2</f>
        <v>398433630.52289855</v>
      </c>
      <c r="L4" s="3" t="s">
        <v>113</v>
      </c>
      <c r="M4" s="67" t="s">
        <v>114</v>
      </c>
    </row>
    <row r="5" spans="1:13" ht="68.25" customHeight="1" x14ac:dyDescent="0.3">
      <c r="A5" s="6" t="s">
        <v>115</v>
      </c>
      <c r="B5" s="1" t="s">
        <v>110</v>
      </c>
      <c r="C5" s="1" t="s">
        <v>111</v>
      </c>
      <c r="D5" s="2" t="s">
        <v>20</v>
      </c>
      <c r="E5" s="8" t="s">
        <v>112</v>
      </c>
      <c r="F5" s="1" t="s">
        <v>140</v>
      </c>
      <c r="G5" s="1" t="s">
        <v>173</v>
      </c>
      <c r="H5" s="21">
        <v>8118000000.000001</v>
      </c>
      <c r="I5" s="21">
        <v>6719999999.999999</v>
      </c>
      <c r="J5" s="15">
        <f>AVERAGE(H5:I5)</f>
        <v>7419000000</v>
      </c>
      <c r="K5" s="21">
        <f t="shared" ref="K5:K13" si="0">((H5/$H$1)+(I5/$J$1))/2</f>
        <v>1065361187.2211918</v>
      </c>
      <c r="L5" s="3" t="s">
        <v>113</v>
      </c>
      <c r="M5" s="67" t="s">
        <v>176</v>
      </c>
    </row>
    <row r="6" spans="1:13" ht="132.6" customHeight="1" x14ac:dyDescent="0.3">
      <c r="A6" s="6" t="s">
        <v>177</v>
      </c>
      <c r="B6" s="1" t="s">
        <v>117</v>
      </c>
      <c r="C6" s="1" t="s">
        <v>111</v>
      </c>
      <c r="D6" s="2" t="s">
        <v>20</v>
      </c>
      <c r="E6" s="8" t="s">
        <v>112</v>
      </c>
      <c r="F6" s="1" t="s">
        <v>4</v>
      </c>
      <c r="G6" s="1" t="s">
        <v>118</v>
      </c>
      <c r="H6" s="21">
        <v>6970000000</v>
      </c>
      <c r="I6" s="21">
        <v>5874000000</v>
      </c>
      <c r="J6" s="15">
        <f>AVERAGE(H6:I6)</f>
        <v>6422000000</v>
      </c>
      <c r="K6" s="21">
        <f>((H6/$H$1)+(I6/$J$1))/2</f>
        <v>922122472.84225345</v>
      </c>
      <c r="L6" s="3" t="s">
        <v>119</v>
      </c>
      <c r="M6" s="67" t="s">
        <v>120</v>
      </c>
    </row>
    <row r="7" spans="1:13" ht="150" x14ac:dyDescent="0.3">
      <c r="A7" s="6" t="s">
        <v>121</v>
      </c>
      <c r="B7" s="1" t="s">
        <v>122</v>
      </c>
      <c r="C7" s="1" t="s">
        <v>111</v>
      </c>
      <c r="D7" s="2" t="s">
        <v>20</v>
      </c>
      <c r="E7" s="8" t="s">
        <v>112</v>
      </c>
      <c r="F7" s="1" t="s">
        <v>4</v>
      </c>
      <c r="G7" s="1" t="s">
        <v>173</v>
      </c>
      <c r="H7" s="4" t="s">
        <v>173</v>
      </c>
      <c r="I7" s="21">
        <v>14232000000</v>
      </c>
      <c r="J7" s="15">
        <f>AVERAGE(H7:I7)</f>
        <v>14232000000</v>
      </c>
      <c r="K7" s="21">
        <f>(I7/$J$1)</f>
        <v>2024466571.8349929</v>
      </c>
      <c r="L7" s="3" t="s">
        <v>123</v>
      </c>
      <c r="M7" s="67" t="s">
        <v>172</v>
      </c>
    </row>
    <row r="8" spans="1:13" ht="45" x14ac:dyDescent="0.3">
      <c r="A8" s="6" t="s">
        <v>124</v>
      </c>
      <c r="B8" s="1" t="s">
        <v>125</v>
      </c>
      <c r="C8" s="1" t="s">
        <v>111</v>
      </c>
      <c r="D8" s="2" t="s">
        <v>20</v>
      </c>
      <c r="E8" s="8" t="s">
        <v>112</v>
      </c>
      <c r="F8" s="1" t="s">
        <v>4</v>
      </c>
      <c r="G8" s="1" t="s">
        <v>173</v>
      </c>
      <c r="H8" s="4" t="s">
        <v>173</v>
      </c>
      <c r="I8" s="4" t="s">
        <v>173</v>
      </c>
      <c r="J8" s="15" t="s">
        <v>173</v>
      </c>
      <c r="K8" s="21" t="s">
        <v>173</v>
      </c>
      <c r="L8" s="3" t="s">
        <v>126</v>
      </c>
      <c r="M8" s="67" t="s">
        <v>170</v>
      </c>
    </row>
    <row r="9" spans="1:13" ht="135" x14ac:dyDescent="0.3">
      <c r="A9" s="6" t="s">
        <v>127</v>
      </c>
      <c r="B9" s="1" t="s">
        <v>128</v>
      </c>
      <c r="C9" s="1" t="s">
        <v>111</v>
      </c>
      <c r="D9" s="2" t="s">
        <v>20</v>
      </c>
      <c r="E9" s="8" t="s">
        <v>112</v>
      </c>
      <c r="F9" s="1" t="s">
        <v>116</v>
      </c>
      <c r="G9" s="1" t="s">
        <v>141</v>
      </c>
      <c r="H9" s="4" t="s">
        <v>173</v>
      </c>
      <c r="I9" s="4" t="s">
        <v>173</v>
      </c>
      <c r="J9" s="15" t="s">
        <v>173</v>
      </c>
      <c r="K9" s="21" t="s">
        <v>173</v>
      </c>
      <c r="L9" s="3" t="s">
        <v>129</v>
      </c>
      <c r="M9" s="67" t="s">
        <v>171</v>
      </c>
    </row>
    <row r="10" spans="1:13" ht="178.5" x14ac:dyDescent="0.3">
      <c r="A10" s="6" t="s">
        <v>130</v>
      </c>
      <c r="B10" s="1" t="s">
        <v>131</v>
      </c>
      <c r="C10" s="1" t="s">
        <v>111</v>
      </c>
      <c r="D10" s="2" t="s">
        <v>20</v>
      </c>
      <c r="E10" s="8" t="s">
        <v>112</v>
      </c>
      <c r="F10" s="2" t="s">
        <v>116</v>
      </c>
      <c r="G10" s="1" t="s">
        <v>173</v>
      </c>
      <c r="H10" s="4" t="s">
        <v>173</v>
      </c>
      <c r="I10" s="21">
        <v>234000000</v>
      </c>
      <c r="J10" s="15">
        <f t="shared" ref="J10:J13" si="1">AVERAGE(H10:I10)</f>
        <v>234000000</v>
      </c>
      <c r="K10" s="21">
        <f>(I10/$J$1)</f>
        <v>33285917.496443812</v>
      </c>
      <c r="L10" s="3" t="s">
        <v>132</v>
      </c>
      <c r="M10" s="67" t="s">
        <v>178</v>
      </c>
    </row>
    <row r="11" spans="1:13" ht="75" x14ac:dyDescent="0.3">
      <c r="A11" s="6" t="s">
        <v>133</v>
      </c>
      <c r="B11" s="1" t="s">
        <v>134</v>
      </c>
      <c r="C11" s="1" t="s">
        <v>111</v>
      </c>
      <c r="D11" s="2" t="s">
        <v>20</v>
      </c>
      <c r="E11" s="8" t="s">
        <v>112</v>
      </c>
      <c r="F11" s="1" t="s">
        <v>4</v>
      </c>
      <c r="G11" s="1" t="s">
        <v>173</v>
      </c>
      <c r="H11" s="21">
        <v>23648651000</v>
      </c>
      <c r="I11" s="21">
        <v>22214934000</v>
      </c>
      <c r="J11" s="15">
        <f t="shared" si="1"/>
        <v>22931792500</v>
      </c>
      <c r="K11" s="21">
        <f t="shared" si="0"/>
        <v>3291199906.8494954</v>
      </c>
      <c r="L11" s="5" t="s">
        <v>137</v>
      </c>
      <c r="M11" s="67" t="s">
        <v>138</v>
      </c>
    </row>
    <row r="12" spans="1:13" ht="68.25" customHeight="1" x14ac:dyDescent="0.3">
      <c r="A12" s="6" t="s">
        <v>135</v>
      </c>
      <c r="B12" s="1" t="s">
        <v>136</v>
      </c>
      <c r="C12" s="1" t="s">
        <v>111</v>
      </c>
      <c r="D12" s="2" t="s">
        <v>20</v>
      </c>
      <c r="E12" s="8" t="s">
        <v>112</v>
      </c>
      <c r="F12" s="1" t="s">
        <v>4</v>
      </c>
      <c r="G12" s="1" t="s">
        <v>173</v>
      </c>
      <c r="H12" s="4">
        <v>7650000000</v>
      </c>
      <c r="I12" s="4">
        <v>5780000000</v>
      </c>
      <c r="J12" s="15">
        <f t="shared" si="1"/>
        <v>6715000000</v>
      </c>
      <c r="K12" s="21">
        <f t="shared" si="0"/>
        <v>964640891.93923903</v>
      </c>
      <c r="L12" s="5" t="s">
        <v>139</v>
      </c>
      <c r="M12" s="67" t="s">
        <v>174</v>
      </c>
    </row>
    <row r="13" spans="1:13" ht="45.75" thickBot="1" x14ac:dyDescent="0.35">
      <c r="A13" s="6" t="s">
        <v>135</v>
      </c>
      <c r="B13" s="1" t="s">
        <v>136</v>
      </c>
      <c r="C13" s="1" t="s">
        <v>111</v>
      </c>
      <c r="D13" s="2" t="s">
        <v>20</v>
      </c>
      <c r="E13" s="8" t="s">
        <v>112</v>
      </c>
      <c r="F13" s="1" t="s">
        <v>140</v>
      </c>
      <c r="G13" s="1" t="s">
        <v>173</v>
      </c>
      <c r="H13" s="4">
        <v>340000000</v>
      </c>
      <c r="I13" s="4">
        <v>510000000</v>
      </c>
      <c r="J13" s="15">
        <f t="shared" si="1"/>
        <v>425000000</v>
      </c>
      <c r="K13" s="21">
        <f t="shared" si="0"/>
        <v>60875141.26968769</v>
      </c>
      <c r="L13" s="5" t="s">
        <v>139</v>
      </c>
      <c r="M13" s="67" t="s">
        <v>175</v>
      </c>
    </row>
    <row r="14" spans="1:13" s="39" customFormat="1" ht="15.75" thickBot="1" x14ac:dyDescent="0.35">
      <c r="A14" s="42" t="s">
        <v>6</v>
      </c>
      <c r="H14" s="43"/>
      <c r="I14" s="43"/>
      <c r="J14" s="44">
        <f>SUM(J4:J13)</f>
        <v>61159792500</v>
      </c>
      <c r="K14" s="44">
        <f>SUM(K4:K13)</f>
        <v>8760385719.9762039</v>
      </c>
      <c r="M14" s="68"/>
    </row>
    <row r="15" spans="1:13" x14ac:dyDescent="0.3">
      <c r="H15" s="16"/>
      <c r="K15" s="16"/>
    </row>
    <row r="16" spans="1:13" x14ac:dyDescent="0.3">
      <c r="A16" s="28" t="s">
        <v>169</v>
      </c>
    </row>
  </sheetData>
  <autoFilter ref="B3:G3"/>
  <hyperlinks>
    <hyperlink ref="L6" r:id="rId1" display="http://www.hpi.com.cn/report20F/Huaneng_-_2016_20-F.pdf and "/>
    <hyperlink ref="L7" r:id="rId2" display="http://quicktake.morningstar.com/stocknet/secdocuments.aspx?symbol=601991&amp;country=chn"/>
    <hyperlink ref="L5" r:id="rId3"/>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D4C96A13D187C4F90646DA287083A1E" ma:contentTypeVersion="11" ma:contentTypeDescription="Create a new document." ma:contentTypeScope="" ma:versionID="36fa3ae3f54d3603dd8fa4a351654eea">
  <xsd:schema xmlns:xsd="http://www.w3.org/2001/XMLSchema" xmlns:xs="http://www.w3.org/2001/XMLSchema" xmlns:p="http://schemas.microsoft.com/office/2006/metadata/properties" xmlns:ns3="5bbe2c27-8c55-44d7-912d-d4e086faaa3d" xmlns:ns4="bf609a2c-bea3-476d-aece-f493c7d3fb30" targetNamespace="http://schemas.microsoft.com/office/2006/metadata/properties" ma:root="true" ma:fieldsID="d4b234b4069131ab9191229b2fefdff7" ns3:_="" ns4:_="">
    <xsd:import namespace="5bbe2c27-8c55-44d7-912d-d4e086faaa3d"/>
    <xsd:import namespace="bf609a2c-bea3-476d-aece-f493c7d3fb30"/>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be2c27-8c55-44d7-912d-d4e086faaa3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609a2c-bea3-476d-aece-f493c7d3fb3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29BD5A-8BA2-4D33-BB68-B1B32825174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bbe2c27-8c55-44d7-912d-d4e086faaa3d"/>
    <ds:schemaRef ds:uri="http://purl.org/dc/terms/"/>
    <ds:schemaRef ds:uri="http://schemas.openxmlformats.org/package/2006/metadata/core-properties"/>
    <ds:schemaRef ds:uri="bf609a2c-bea3-476d-aece-f493c7d3fb30"/>
    <ds:schemaRef ds:uri="http://www.w3.org/XML/1998/namespace"/>
    <ds:schemaRef ds:uri="http://purl.org/dc/dcmitype/"/>
  </ds:schemaRefs>
</ds:datastoreItem>
</file>

<file path=customXml/itemProps2.xml><?xml version="1.0" encoding="utf-8"?>
<ds:datastoreItem xmlns:ds="http://schemas.openxmlformats.org/officeDocument/2006/customXml" ds:itemID="{B9424B8E-0BD1-48B3-B202-689BEDF244A8}">
  <ds:schemaRefs>
    <ds:schemaRef ds:uri="http://schemas.microsoft.com/sharepoint/v3/contenttype/forms"/>
  </ds:schemaRefs>
</ds:datastoreItem>
</file>

<file path=customXml/itemProps3.xml><?xml version="1.0" encoding="utf-8"?>
<ds:datastoreItem xmlns:ds="http://schemas.openxmlformats.org/officeDocument/2006/customXml" ds:itemID="{CBA027AE-5C09-4E11-BC82-5725BDEA9F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be2c27-8c55-44d7-912d-d4e086faaa3d"/>
    <ds:schemaRef ds:uri="bf609a2c-bea3-476d-aece-f493c7d3fb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Natalie</cp:lastModifiedBy>
  <cp:revision/>
  <dcterms:created xsi:type="dcterms:W3CDTF">2015-10-19T12:12:58Z</dcterms:created>
  <dcterms:modified xsi:type="dcterms:W3CDTF">2019-09-13T13:20:42Z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0x010100AD4C96A13D187C4F90646DA287083A1E</vt:lpwstr>
  </property>
</Properties>
</file>