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
    </mc:Choice>
  </mc:AlternateContent>
  <bookViews>
    <workbookView xWindow="0" yWindow="0" windowWidth="18645" windowHeight="6945" tabRatio="652"/>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 name="_xlnm._FilterDatabase" localSheetId="4" hidden="1">'SOE investment'!$A$3:$L$4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 i="6" l="1"/>
  <c r="L14" i="6" l="1"/>
  <c r="K14" i="6"/>
  <c r="L13" i="6"/>
  <c r="K13" i="6"/>
  <c r="L12" i="6"/>
  <c r="K12" i="6"/>
  <c r="L11" i="6"/>
  <c r="K11" i="6"/>
  <c r="K4" i="6" l="1"/>
  <c r="L4" i="6"/>
  <c r="K4" i="10" l="1"/>
  <c r="J4" i="10"/>
  <c r="L7" i="6"/>
  <c r="L8" i="6"/>
  <c r="L6" i="6"/>
  <c r="L9" i="6"/>
  <c r="L10" i="6"/>
  <c r="L15" i="6"/>
  <c r="K15" i="6"/>
  <c r="K5" i="6"/>
  <c r="K6" i="6"/>
  <c r="K7" i="6"/>
  <c r="K8" i="6"/>
  <c r="K9" i="6"/>
  <c r="K10" i="6"/>
  <c r="K17" i="6" l="1"/>
  <c r="L17" i="6"/>
</calcChain>
</file>

<file path=xl/sharedStrings.xml><?xml version="1.0" encoding="utf-8"?>
<sst xmlns="http://schemas.openxmlformats.org/spreadsheetml/2006/main" count="171" uniqueCount="78">
  <si>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</si>
  <si>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</si>
  <si>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</si>
  <si>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</si>
  <si>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</si>
  <si>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Coal-fired power production</t>
  </si>
  <si>
    <t>Biomass co-firing</t>
  </si>
  <si>
    <t>TOTAL</t>
  </si>
  <si>
    <t>Measure</t>
  </si>
  <si>
    <t>Level</t>
  </si>
  <si>
    <t>Mechanism</t>
  </si>
  <si>
    <t>Incidence</t>
  </si>
  <si>
    <t>Indicator</t>
  </si>
  <si>
    <t>Stage</t>
  </si>
  <si>
    <t>Fuel type</t>
  </si>
  <si>
    <t>Fuel sub-type</t>
  </si>
  <si>
    <t>Source</t>
  </si>
  <si>
    <t>Notes</t>
  </si>
  <si>
    <t>Central</t>
  </si>
  <si>
    <t>Budgetary transfer</t>
  </si>
  <si>
    <t>General Services Support Estimate</t>
  </si>
  <si>
    <t>Coal</t>
  </si>
  <si>
    <t xml:space="preserve">  Coking coal</t>
  </si>
  <si>
    <t xml:space="preserve">  Other bituminous coal</t>
  </si>
  <si>
    <t xml:space="preserve">  Lignite</t>
  </si>
  <si>
    <t>Knowledge</t>
  </si>
  <si>
    <t>Coal RD&amp;D Funding</t>
  </si>
  <si>
    <t>R&amp;D (coal mining)</t>
  </si>
  <si>
    <t>Reduced Rate of Excise Tax for Energy Products for Energy-Intensive Industries Subject to the GHG Emission Allowance Scheme of Dir. 2003/87/EC</t>
  </si>
  <si>
    <t>Tax expenditure</t>
  </si>
  <si>
    <t>Direct Consumption</t>
  </si>
  <si>
    <t>Consumer Support Estimate</t>
  </si>
  <si>
    <t xml:space="preserve">  Coke oven coke</t>
  </si>
  <si>
    <t>Reduced Rate of Excise Tax for Energy Products for Energy-Intensive Industries At Risk of Carbon Leakage</t>
  </si>
  <si>
    <t>Electricity-based support</t>
  </si>
  <si>
    <t>Reduced Tax Rate for Electricity Consumed by Electro-Intensive Industries which are Exposed to a Significant Risk of Carbon Leakage</t>
  </si>
  <si>
    <t>Reduced Tax Rate for Electricity Consumed by Hyperelectro-Intensive Industries</t>
  </si>
  <si>
    <t>Reduced Tax Rate for Electricity Consumed by Electro-Intensive Industries</t>
  </si>
  <si>
    <t>Reduced Tax Rate for Electricity Used for the Transport of Passengers and Goods by Rail or Cable</t>
  </si>
  <si>
    <t>Excise Tax Exemption for Biomass Producers</t>
  </si>
  <si>
    <t>Public finance (domestic)</t>
  </si>
  <si>
    <t>Recipient country 
(for international support)</t>
  </si>
  <si>
    <t>Investment by national-level majority state-owned enterprises (SOEs)</t>
  </si>
  <si>
    <t>Measure or project (written description)</t>
  </si>
  <si>
    <t>Source of subsidy (entity / institution name, or ministry if available)</t>
  </si>
  <si>
    <t>Subsidy type</t>
  </si>
  <si>
    <t>Targeted energy source</t>
  </si>
  <si>
    <t xml:space="preserve">Stage </t>
  </si>
  <si>
    <t>Capital expenditure (CAPEX) by EDF on coal</t>
  </si>
  <si>
    <t>Electricité De France EDF)</t>
  </si>
  <si>
    <t>SOE Investment</t>
  </si>
  <si>
    <t>Production</t>
  </si>
  <si>
    <t>Requires further analysis, but coal investments are primarily in UK (95.6%).</t>
  </si>
  <si>
    <t xml:space="preserve">https://www.edf.fr/sites/default/files/contrib/groupe-edf/engagements/rapports-et-indicateurs/2018/edfgroup_performance-2017_b_en.pdf and https://www.edf.fr/en/2017performance </t>
  </si>
  <si>
    <t>Calculation based on total CAPEX p/a multipled by % of coal in energy mix.
NB. 95.6% of EDF's thermal coal electricity generation is in the UK, and the other 4.4% in France (in spite of having major generation activities in 12+ countries). Given this, further analysis should be undertaken on geographical distribution of EDF coal investments.</t>
  </si>
  <si>
    <t>Estimated annual amount
(USD)</t>
  </si>
  <si>
    <t>OECD (2019)</t>
  </si>
  <si>
    <t>In the absence of data for 2017, the 2016 value is used as the annual average</t>
  </si>
  <si>
    <t>Coal consumption (business and industry)</t>
  </si>
  <si>
    <t>Electricity consumption (business and industry)</t>
  </si>
  <si>
    <t>Multiplied by proportion of coal in the fossil fuel-based electricity mix.
FF: 8.6%, coal: 1.9%; coal/FF: 21.95%
(Source: IEA)</t>
  </si>
  <si>
    <t>Exchange rates* (USD/EUR)</t>
  </si>
  <si>
    <t>* Annual average exchange rates are obtained from: https://www.irs.gov/individuals/international-taxpayers/yearly-average-currency-exchange-rates</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</si>
  <si>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</si>
  <si>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</si>
  <si>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</si>
  <si>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</si>
  <si>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</si>
  <si>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</si>
  <si>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France data sheet</t>
  </si>
  <si>
    <t>• France country study: odi.org/g20-coal-subsidies/france</t>
  </si>
  <si>
    <t>Fiscal support (budgetary transfers and tax exemptions)</t>
  </si>
  <si>
    <t>2016
(EUR)</t>
  </si>
  <si>
    <t>2017
(EUR)</t>
  </si>
  <si>
    <t>Estimated annual amount
(EUR)</t>
  </si>
  <si>
    <t>No domestic finance for coal was identified from the public finance institutions of France.</t>
  </si>
  <si>
    <t>No international finance for coal was identified from the public finance institutions of France.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</si>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</sst>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407]General"/>
    <numFmt numFmtId="165" formatCode="0.000"/>
  </numFmts>
  <fonts count="59"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Calibri"/>
      <family val="2"/>
    </font>
    <font>
      <sz val="10"/>
      <color theme="1"/>
      <name val="Calibri"/>
      <family val="2"/>
    </font>
    <font>
      <sz val="10"/>
      <name val="Trebuchet MS"/>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b/>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47" fillId="0" borderId="0" applyNumberFormat="0" applyFill="0" applyBorder="0" applyAlignment="0" applyProtection="0"/>
    <xf numFmtId="0" fontId="54" fillId="0" borderId="0" applyNumberFormat="0" applyFill="0" applyBorder="0" applyAlignment="0" applyProtection="0"/>
  </cellStyleXfs>
  <cellXfs count="66">
    <xf numFmtId="0" fontId="0" fillId="0" borderId="0" xfId="0"/>
    <xf numFmtId="0" fontId="35" fillId="0" borderId="0" xfId="0" applyFont="1" applyAlignment="1">
      <alignment wrapText="1"/>
    </xf>
    <xf numFmtId="0" fontId="43"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6" fillId="0" borderId="11" xfId="0" applyFont="1" applyBorder="1" applyAlignment="1">
      <alignment horizontal="left" vertical="center" wrapText="1"/>
    </xf>
    <xf numFmtId="0" fontId="43" fillId="0" borderId="11" xfId="0" quotePrefix="1" applyFont="1" applyBorder="1" applyAlignment="1">
      <alignment horizontal="center" vertical="center" wrapText="1"/>
    </xf>
    <xf numFmtId="0" fontId="0" fillId="0" borderId="0" xfId="0" applyAlignment="1">
      <alignment wrapText="1"/>
    </xf>
    <xf numFmtId="0" fontId="49" fillId="0" borderId="0" xfId="85" applyFont="1" applyBorder="1" applyAlignment="1">
      <alignment horizontal="left" vertical="center"/>
    </xf>
    <xf numFmtId="0" fontId="0" fillId="0" borderId="0" xfId="0" applyFill="1"/>
    <xf numFmtId="0" fontId="47" fillId="0" borderId="0" xfId="121"/>
    <xf numFmtId="0" fontId="0" fillId="0" borderId="0" xfId="0" applyBorder="1"/>
    <xf numFmtId="3" fontId="43" fillId="0" borderId="11" xfId="0" applyNumberFormat="1" applyFont="1" applyBorder="1" applyAlignment="1">
      <alignment horizontal="center" vertical="center" wrapText="1"/>
    </xf>
    <xf numFmtId="0" fontId="51" fillId="0" borderId="15" xfId="0" applyFont="1" applyBorder="1"/>
    <xf numFmtId="3" fontId="0" fillId="0" borderId="0" xfId="0" applyNumberFormat="1"/>
    <xf numFmtId="0" fontId="0" fillId="0" borderId="12" xfId="0" applyBorder="1"/>
    <xf numFmtId="0" fontId="0" fillId="0" borderId="13" xfId="0" applyBorder="1"/>
    <xf numFmtId="0" fontId="0" fillId="0" borderId="14" xfId="0" applyBorder="1"/>
    <xf numFmtId="0" fontId="0" fillId="0" borderId="0" xfId="0" applyBorder="1" applyAlignment="1">
      <alignment horizontal="left" vertical="top"/>
    </xf>
    <xf numFmtId="0" fontId="0" fillId="0" borderId="0" xfId="0" applyAlignment="1">
      <alignment horizontal="left" vertical="top"/>
    </xf>
    <xf numFmtId="0" fontId="51" fillId="0" borderId="15" xfId="0" applyFont="1" applyBorder="1" applyAlignment="1">
      <alignment wrapText="1"/>
    </xf>
    <xf numFmtId="165" fontId="37" fillId="0" borderId="12" xfId="85" applyNumberFormat="1" applyFont="1" applyBorder="1" applyAlignment="1">
      <alignment horizontal="left" vertical="center" wrapText="1"/>
    </xf>
    <xf numFmtId="0" fontId="0" fillId="0" borderId="0" xfId="0" applyBorder="1" applyAlignment="1">
      <alignment wrapText="1"/>
    </xf>
    <xf numFmtId="4" fontId="43" fillId="0" borderId="11" xfId="0" applyNumberFormat="1" applyFont="1" applyFill="1" applyBorder="1" applyAlignment="1">
      <alignment horizontal="center" vertical="center" wrapText="1"/>
    </xf>
    <xf numFmtId="0" fontId="53" fillId="0" borderId="0" xfId="0" applyFont="1" applyFill="1" applyBorder="1"/>
    <xf numFmtId="1" fontId="37" fillId="0" borderId="13" xfId="85" applyNumberFormat="1" applyFont="1" applyBorder="1" applyAlignment="1">
      <alignment horizontal="right"/>
    </xf>
    <xf numFmtId="0" fontId="0" fillId="0" borderId="14" xfId="0" applyBorder="1" applyAlignment="1">
      <alignment horizontal="right"/>
    </xf>
    <xf numFmtId="165" fontId="52" fillId="0" borderId="13" xfId="0" applyNumberFormat="1" applyFont="1" applyBorder="1" applyAlignment="1">
      <alignment horizontal="right"/>
    </xf>
    <xf numFmtId="0" fontId="55"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4" fillId="0" borderId="0" xfId="122" applyBorder="1" applyAlignment="1">
      <alignment wrapText="1"/>
    </xf>
    <xf numFmtId="0" fontId="47" fillId="0" borderId="0" xfId="121" applyBorder="1" applyAlignment="1">
      <alignment wrapText="1"/>
    </xf>
    <xf numFmtId="0" fontId="35" fillId="0" borderId="0" xfId="0" applyFont="1" applyBorder="1"/>
    <xf numFmtId="0" fontId="2" fillId="0" borderId="0" xfId="0" applyFont="1" applyBorder="1"/>
    <xf numFmtId="0" fontId="48" fillId="0" borderId="0" xfId="0" applyFont="1" applyBorder="1" applyAlignment="1">
      <alignment wrapText="1"/>
    </xf>
    <xf numFmtId="0" fontId="50" fillId="0" borderId="15" xfId="0" applyFont="1" applyFill="1" applyBorder="1" applyAlignment="1">
      <alignment horizontal="center" vertical="center" wrapText="1"/>
    </xf>
    <xf numFmtId="0" fontId="51" fillId="0" borderId="15" xfId="0" applyFont="1" applyBorder="1" applyAlignment="1">
      <alignment horizontal="center" vertical="center"/>
    </xf>
    <xf numFmtId="0" fontId="51" fillId="0" borderId="15" xfId="0" applyFont="1" applyBorder="1" applyAlignment="1">
      <alignment horizontal="center" vertical="center" wrapText="1"/>
    </xf>
    <xf numFmtId="3" fontId="51" fillId="0" borderId="15" xfId="0" applyNumberFormat="1" applyFont="1" applyBorder="1" applyAlignment="1">
      <alignment horizontal="center" vertical="center"/>
    </xf>
    <xf numFmtId="0" fontId="51" fillId="0" borderId="15" xfId="0" applyFont="1" applyFill="1" applyBorder="1" applyAlignment="1">
      <alignment horizontal="center" vertical="center" wrapText="1"/>
    </xf>
    <xf numFmtId="0" fontId="51" fillId="0" borderId="16" xfId="0" applyFont="1" applyBorder="1" applyAlignment="1">
      <alignment horizontal="center" vertical="center"/>
    </xf>
    <xf numFmtId="0" fontId="51" fillId="0" borderId="18" xfId="0" applyFont="1" applyFill="1" applyBorder="1" applyAlignment="1">
      <alignment horizontal="center" vertical="center" wrapText="1"/>
    </xf>
    <xf numFmtId="3" fontId="51" fillId="0" borderId="19" xfId="0" applyNumberFormat="1" applyFont="1" applyBorder="1" applyAlignment="1">
      <alignment horizontal="center" vertical="center"/>
    </xf>
    <xf numFmtId="0" fontId="51" fillId="0" borderId="20" xfId="0" applyFont="1" applyBorder="1" applyAlignment="1">
      <alignment horizontal="center" vertical="center"/>
    </xf>
    <xf numFmtId="0" fontId="51" fillId="0" borderId="17" xfId="0" applyFont="1" applyBorder="1" applyAlignment="1">
      <alignment horizontal="center" vertical="center"/>
    </xf>
    <xf numFmtId="0" fontId="55" fillId="33" borderId="0" xfId="85" applyFont="1" applyFill="1" applyBorder="1" applyAlignment="1">
      <alignment horizontal="left" vertical="center"/>
    </xf>
    <xf numFmtId="0" fontId="18" fillId="0" borderId="13" xfId="0" applyFont="1" applyBorder="1"/>
    <xf numFmtId="0" fontId="18" fillId="0" borderId="13" xfId="0" applyFont="1" applyBorder="1" applyAlignment="1">
      <alignment wrapText="1"/>
    </xf>
    <xf numFmtId="0" fontId="18" fillId="0" borderId="13" xfId="0" applyFont="1" applyBorder="1" applyAlignment="1">
      <alignment horizontal="left" vertical="top"/>
    </xf>
    <xf numFmtId="3" fontId="18" fillId="0" borderId="13" xfId="0" applyNumberFormat="1" applyFont="1" applyBorder="1"/>
    <xf numFmtId="0" fontId="55" fillId="33" borderId="0" xfId="85" applyFont="1" applyFill="1" applyAlignment="1">
      <alignment vertical="center"/>
    </xf>
    <xf numFmtId="0" fontId="43" fillId="0" borderId="0" xfId="0" applyFont="1" applyAlignment="1">
      <alignment wrapText="1"/>
    </xf>
    <xf numFmtId="0" fontId="55" fillId="33" borderId="0" xfId="85" applyFont="1" applyFill="1" applyAlignment="1">
      <alignment horizontal="left" vertical="top"/>
    </xf>
    <xf numFmtId="0" fontId="46" fillId="34" borderId="16" xfId="0" applyFont="1" applyFill="1" applyBorder="1" applyAlignment="1">
      <alignment horizontal="center" vertical="center" wrapText="1"/>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47" fillId="0" borderId="15" xfId="121" applyBorder="1" applyAlignment="1">
      <alignment horizontal="center" vertical="center"/>
    </xf>
    <xf numFmtId="0" fontId="45" fillId="0" borderId="15" xfId="0" applyFont="1" applyFill="1" applyBorder="1" applyAlignment="1">
      <alignment vertical="top" wrapText="1"/>
    </xf>
    <xf numFmtId="0" fontId="51" fillId="0" borderId="15" xfId="0" applyFont="1" applyBorder="1" applyAlignment="1">
      <alignment vertical="center"/>
    </xf>
    <xf numFmtId="0" fontId="51" fillId="0" borderId="15" xfId="0" applyFont="1" applyBorder="1" applyAlignment="1">
      <alignment vertical="center" wrapText="1"/>
    </xf>
    <xf numFmtId="0" fontId="0" fillId="0" borderId="0" xfId="0" applyBorder="1" applyAlignment="1">
      <alignment vertical="center"/>
    </xf>
    <xf numFmtId="0" fontId="58" fillId="0" borderId="12" xfId="0" applyFont="1" applyFill="1" applyBorder="1" applyAlignment="1">
      <alignment vertical="center" wrapText="1"/>
    </xf>
    <xf numFmtId="0" fontId="53" fillId="0" borderId="0" xfId="0" applyFont="1" applyFill="1" applyBorder="1" applyAlignment="1">
      <alignment vertical="center"/>
    </xf>
    <xf numFmtId="0" fontId="0" fillId="0" borderId="0" xfId="0" applyAlignment="1">
      <alignment vertical="center"/>
    </xf>
    <xf numFmtId="4" fontId="43" fillId="0" borderId="11" xfId="0" applyNumberFormat="1" applyFont="1" applyBorder="1" applyAlignment="1">
      <alignment horizontal="left" vertical="top" wrapText="1"/>
    </xf>
    <xf numFmtId="0" fontId="47" fillId="0" borderId="11" xfId="121" applyBorder="1" applyAlignment="1">
      <alignment horizontal="left" vertical="center"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4-g20-coal-subsidies-france"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topLeftCell="A3" zoomScale="90" zoomScaleNormal="90" workbookViewId="0">
      <selection activeCell="A17" sqref="A17"/>
    </sheetView>
  </sheetViews>
  <sheetFormatPr defaultRowHeight="15" x14ac:dyDescent="0.3"/>
  <cols>
    <col min="1" max="1" width="93.140625" customWidth="1"/>
  </cols>
  <sheetData>
    <row r="1" spans="1:1" ht="16.5" x14ac:dyDescent="0.3">
      <c r="A1" s="27" t="s">
        <v>69</v>
      </c>
    </row>
    <row r="2" spans="1:1" ht="15.75" x14ac:dyDescent="0.3">
      <c r="A2" s="28"/>
    </row>
    <row r="3" spans="1:1" ht="30.75" x14ac:dyDescent="0.3">
      <c r="A3" s="29" t="s">
        <v>63</v>
      </c>
    </row>
    <row r="4" spans="1:1" ht="15.75" x14ac:dyDescent="0.3">
      <c r="A4" s="29"/>
    </row>
    <row r="5" spans="1:1" x14ac:dyDescent="0.3">
      <c r="A5" s="30" t="s">
        <v>64</v>
      </c>
    </row>
    <row r="6" spans="1:1" x14ac:dyDescent="0.3">
      <c r="A6" s="31" t="s">
        <v>70</v>
      </c>
    </row>
    <row r="7" spans="1:1" ht="15.75" x14ac:dyDescent="0.3">
      <c r="A7" s="1"/>
    </row>
    <row r="8" spans="1:1" ht="15.75" x14ac:dyDescent="0.3">
      <c r="A8" s="1" t="s">
        <v>0</v>
      </c>
    </row>
    <row r="9" spans="1:1" ht="30.75" x14ac:dyDescent="0.3">
      <c r="A9" s="29" t="s">
        <v>65</v>
      </c>
    </row>
    <row r="10" spans="1:1" ht="47.1" customHeight="1" x14ac:dyDescent="0.3">
      <c r="A10" s="29" t="s">
        <v>66</v>
      </c>
    </row>
    <row r="11" spans="1:1" ht="45.75" x14ac:dyDescent="0.3">
      <c r="A11" s="29" t="s">
        <v>67</v>
      </c>
    </row>
    <row r="12" spans="1:1" ht="15.75" x14ac:dyDescent="0.3">
      <c r="A12" s="28"/>
    </row>
    <row r="13" spans="1:1" ht="15.75" x14ac:dyDescent="0.3">
      <c r="A13" s="32" t="s">
        <v>68</v>
      </c>
    </row>
    <row r="14" spans="1:1" x14ac:dyDescent="0.3">
      <c r="A14" s="9" t="s">
        <v>2</v>
      </c>
    </row>
    <row r="15" spans="1:1" x14ac:dyDescent="0.3">
      <c r="A15" s="9" t="s">
        <v>40</v>
      </c>
    </row>
    <row r="16" spans="1:1" x14ac:dyDescent="0.3">
      <c r="A16" s="9" t="s">
        <v>3</v>
      </c>
    </row>
    <row r="17" spans="1:1" x14ac:dyDescent="0.3">
      <c r="A17" s="9" t="s">
        <v>4</v>
      </c>
    </row>
    <row r="18" spans="1:1" ht="15.75" x14ac:dyDescent="0.3">
      <c r="A18" s="33"/>
    </row>
    <row r="19" spans="1:1" ht="45.75" x14ac:dyDescent="0.3">
      <c r="A19" s="34" t="s">
        <v>1</v>
      </c>
    </row>
  </sheetData>
  <hyperlinks>
    <hyperlink ref="A5" r:id="rId1" display="Full report and the methodology note: odi.org/g20-coal-subsidies"/>
    <hyperlink ref="A6" r:id="rId2" display="• Australia country study: odi.org/g20-coal-subsidies/australia"/>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sheetViews>
  <sheetFormatPr defaultRowHeight="15" x14ac:dyDescent="0.3"/>
  <cols>
    <col min="1" max="1" width="28" style="63" customWidth="1"/>
    <col min="2" max="2" width="14.85546875" customWidth="1"/>
    <col min="3" max="4" width="19.140625" customWidth="1"/>
    <col min="5" max="5" width="29.85546875" style="6" customWidth="1"/>
    <col min="6" max="6" width="22.140625" customWidth="1"/>
    <col min="7" max="7" width="10.140625" customWidth="1"/>
    <col min="8" max="8" width="22.140625" style="18" customWidth="1"/>
    <col min="9" max="10" width="14" style="13" customWidth="1"/>
    <col min="11" max="11" width="12.7109375" style="13" customWidth="1"/>
    <col min="12" max="12" width="15.85546875" customWidth="1"/>
    <col min="13" max="13" width="13.42578125" customWidth="1"/>
    <col min="14" max="14" width="40.5703125" customWidth="1"/>
  </cols>
  <sheetData>
    <row r="1" spans="1:14" ht="16.5" thickBot="1" x14ac:dyDescent="0.35">
      <c r="A1" s="45" t="s">
        <v>71</v>
      </c>
      <c r="B1" s="45"/>
      <c r="C1" s="45"/>
      <c r="D1" s="7"/>
      <c r="E1" s="20" t="s">
        <v>61</v>
      </c>
      <c r="F1" s="24">
        <v>2016</v>
      </c>
      <c r="G1" s="26">
        <v>0.94</v>
      </c>
      <c r="H1" s="24">
        <v>2017</v>
      </c>
      <c r="I1" s="25">
        <v>0.92300000000000004</v>
      </c>
    </row>
    <row r="3" spans="1:14" ht="51" x14ac:dyDescent="0.3">
      <c r="A3" s="53" t="s">
        <v>8</v>
      </c>
      <c r="B3" s="53" t="s">
        <v>9</v>
      </c>
      <c r="C3" s="53" t="s">
        <v>10</v>
      </c>
      <c r="D3" s="53" t="s">
        <v>11</v>
      </c>
      <c r="E3" s="53" t="s">
        <v>12</v>
      </c>
      <c r="F3" s="53" t="s">
        <v>13</v>
      </c>
      <c r="G3" s="53" t="s">
        <v>14</v>
      </c>
      <c r="H3" s="53" t="s">
        <v>15</v>
      </c>
      <c r="I3" s="53" t="s">
        <v>72</v>
      </c>
      <c r="J3" s="53" t="s">
        <v>73</v>
      </c>
      <c r="K3" s="53" t="s">
        <v>74</v>
      </c>
      <c r="L3" s="53" t="s">
        <v>55</v>
      </c>
      <c r="M3" s="53" t="s">
        <v>16</v>
      </c>
      <c r="N3" s="53" t="s">
        <v>17</v>
      </c>
    </row>
    <row r="4" spans="1:14" ht="25.5" customHeight="1" x14ac:dyDescent="0.3">
      <c r="A4" s="58" t="s">
        <v>26</v>
      </c>
      <c r="B4" s="35" t="s">
        <v>18</v>
      </c>
      <c r="C4" s="35" t="s">
        <v>19</v>
      </c>
      <c r="D4" s="36" t="s">
        <v>25</v>
      </c>
      <c r="E4" s="37" t="s">
        <v>20</v>
      </c>
      <c r="F4" s="35" t="s">
        <v>27</v>
      </c>
      <c r="G4" s="35" t="s">
        <v>21</v>
      </c>
      <c r="H4" s="36" t="s">
        <v>22</v>
      </c>
      <c r="I4" s="38">
        <v>0</v>
      </c>
      <c r="J4" s="38">
        <v>0</v>
      </c>
      <c r="K4" s="38">
        <f t="shared" ref="K4" si="0">AVERAGE(I4:J4)</f>
        <v>0</v>
      </c>
      <c r="L4" s="38">
        <f t="shared" ref="L4" si="1">((I4/$G$1)+(J4/$I$1))/2</f>
        <v>0</v>
      </c>
      <c r="M4" s="56" t="s">
        <v>56</v>
      </c>
      <c r="N4" s="12"/>
    </row>
    <row r="5" spans="1:14" ht="27" x14ac:dyDescent="0.3">
      <c r="A5" s="58" t="s">
        <v>26</v>
      </c>
      <c r="B5" s="35" t="s">
        <v>18</v>
      </c>
      <c r="C5" s="35" t="s">
        <v>19</v>
      </c>
      <c r="D5" s="36" t="s">
        <v>25</v>
      </c>
      <c r="E5" s="37" t="s">
        <v>20</v>
      </c>
      <c r="F5" s="35" t="s">
        <v>27</v>
      </c>
      <c r="G5" s="35" t="s">
        <v>21</v>
      </c>
      <c r="H5" s="36" t="s">
        <v>23</v>
      </c>
      <c r="I5" s="38">
        <v>457000</v>
      </c>
      <c r="J5" s="38" t="s">
        <v>77</v>
      </c>
      <c r="K5" s="38">
        <f t="shared" ref="K5:K15" si="2">AVERAGE(I5:J5)</f>
        <v>457000</v>
      </c>
      <c r="L5" s="38">
        <f>((I5/$G$1))</f>
        <v>486170.21276595746</v>
      </c>
      <c r="M5" s="56" t="s">
        <v>56</v>
      </c>
      <c r="N5" s="19" t="s">
        <v>57</v>
      </c>
    </row>
    <row r="6" spans="1:14" ht="27.75" customHeight="1" x14ac:dyDescent="0.3">
      <c r="A6" s="58" t="s">
        <v>26</v>
      </c>
      <c r="B6" s="35" t="s">
        <v>18</v>
      </c>
      <c r="C6" s="35" t="s">
        <v>19</v>
      </c>
      <c r="D6" s="36" t="s">
        <v>25</v>
      </c>
      <c r="E6" s="37" t="s">
        <v>20</v>
      </c>
      <c r="F6" s="35" t="s">
        <v>27</v>
      </c>
      <c r="G6" s="35" t="s">
        <v>21</v>
      </c>
      <c r="H6" s="36" t="s">
        <v>24</v>
      </c>
      <c r="I6" s="38">
        <v>0</v>
      </c>
      <c r="J6" s="38">
        <v>0</v>
      </c>
      <c r="K6" s="38">
        <f t="shared" si="2"/>
        <v>0</v>
      </c>
      <c r="L6" s="38">
        <f t="shared" ref="L6:L15" si="3">((I6/$G$1)+(J6/$I$1))/2</f>
        <v>0</v>
      </c>
      <c r="M6" s="56" t="s">
        <v>56</v>
      </c>
      <c r="N6" s="12"/>
    </row>
    <row r="7" spans="1:14" ht="71.25" customHeight="1" x14ac:dyDescent="0.3">
      <c r="A7" s="59" t="s">
        <v>28</v>
      </c>
      <c r="B7" s="35" t="s">
        <v>18</v>
      </c>
      <c r="C7" s="36" t="s">
        <v>29</v>
      </c>
      <c r="D7" s="36" t="s">
        <v>30</v>
      </c>
      <c r="E7" s="37" t="s">
        <v>31</v>
      </c>
      <c r="F7" s="39" t="s">
        <v>59</v>
      </c>
      <c r="G7" s="36" t="s">
        <v>21</v>
      </c>
      <c r="H7" s="37" t="s">
        <v>23</v>
      </c>
      <c r="I7" s="38">
        <v>20998293</v>
      </c>
      <c r="J7" s="38">
        <v>28274018</v>
      </c>
      <c r="K7" s="38">
        <f t="shared" si="2"/>
        <v>24636155.5</v>
      </c>
      <c r="L7" s="38">
        <f t="shared" si="3"/>
        <v>26485674.234687999</v>
      </c>
      <c r="M7" s="56" t="s">
        <v>56</v>
      </c>
      <c r="N7" s="12"/>
    </row>
    <row r="8" spans="1:14" ht="63.75" x14ac:dyDescent="0.3">
      <c r="A8" s="59" t="s">
        <v>28</v>
      </c>
      <c r="B8" s="35" t="s">
        <v>18</v>
      </c>
      <c r="C8" s="36" t="s">
        <v>29</v>
      </c>
      <c r="D8" s="36" t="s">
        <v>30</v>
      </c>
      <c r="E8" s="37" t="s">
        <v>31</v>
      </c>
      <c r="F8" s="39" t="s">
        <v>59</v>
      </c>
      <c r="G8" s="36" t="s">
        <v>21</v>
      </c>
      <c r="H8" s="36" t="s">
        <v>32</v>
      </c>
      <c r="I8" s="38">
        <v>15727089</v>
      </c>
      <c r="J8" s="38">
        <v>21176387</v>
      </c>
      <c r="K8" s="38">
        <f t="shared" si="2"/>
        <v>18451738</v>
      </c>
      <c r="L8" s="38">
        <f t="shared" si="3"/>
        <v>19836971.788916804</v>
      </c>
      <c r="M8" s="56" t="s">
        <v>56</v>
      </c>
      <c r="N8" s="12"/>
    </row>
    <row r="9" spans="1:14" ht="51" x14ac:dyDescent="0.3">
      <c r="A9" s="59" t="s">
        <v>33</v>
      </c>
      <c r="B9" s="35" t="s">
        <v>18</v>
      </c>
      <c r="C9" s="36" t="s">
        <v>29</v>
      </c>
      <c r="D9" s="36" t="s">
        <v>30</v>
      </c>
      <c r="E9" s="37" t="s">
        <v>31</v>
      </c>
      <c r="F9" s="39" t="s">
        <v>58</v>
      </c>
      <c r="G9" s="36" t="s">
        <v>21</v>
      </c>
      <c r="H9" s="36" t="s">
        <v>23</v>
      </c>
      <c r="I9" s="38">
        <v>1289369</v>
      </c>
      <c r="J9" s="38">
        <v>736782</v>
      </c>
      <c r="K9" s="38">
        <f t="shared" si="2"/>
        <v>1013075.5</v>
      </c>
      <c r="L9" s="38">
        <f t="shared" si="3"/>
        <v>1084958.0847606095</v>
      </c>
      <c r="M9" s="56" t="s">
        <v>56</v>
      </c>
    </row>
    <row r="10" spans="1:14" ht="51" x14ac:dyDescent="0.3">
      <c r="A10" s="59" t="s">
        <v>33</v>
      </c>
      <c r="B10" s="35" t="s">
        <v>18</v>
      </c>
      <c r="C10" s="36" t="s">
        <v>29</v>
      </c>
      <c r="D10" s="36" t="s">
        <v>30</v>
      </c>
      <c r="E10" s="37" t="s">
        <v>31</v>
      </c>
      <c r="F10" s="39" t="s">
        <v>58</v>
      </c>
      <c r="G10" s="40" t="s">
        <v>21</v>
      </c>
      <c r="H10" s="40" t="s">
        <v>32</v>
      </c>
      <c r="I10" s="38">
        <v>950221</v>
      </c>
      <c r="J10" s="38">
        <v>551828</v>
      </c>
      <c r="K10" s="38">
        <f t="shared" si="2"/>
        <v>751024.5</v>
      </c>
      <c r="L10" s="38">
        <f t="shared" si="3"/>
        <v>804368.44643968553</v>
      </c>
      <c r="M10" s="56" t="s">
        <v>56</v>
      </c>
    </row>
    <row r="11" spans="1:14" ht="63.75" x14ac:dyDescent="0.3">
      <c r="A11" s="59" t="s">
        <v>35</v>
      </c>
      <c r="B11" s="35" t="s">
        <v>18</v>
      </c>
      <c r="C11" s="36" t="s">
        <v>29</v>
      </c>
      <c r="D11" s="36" t="s">
        <v>30</v>
      </c>
      <c r="E11" s="37" t="s">
        <v>31</v>
      </c>
      <c r="F11" s="41" t="s">
        <v>59</v>
      </c>
      <c r="G11" s="54" t="s">
        <v>34</v>
      </c>
      <c r="H11" s="55"/>
      <c r="I11" s="42">
        <v>26730000</v>
      </c>
      <c r="J11" s="38">
        <v>19800000</v>
      </c>
      <c r="K11" s="38">
        <f>AVERAGE(I11:J11)*0.2195</f>
        <v>5106667.5</v>
      </c>
      <c r="L11" s="38">
        <f>((I11/$G$1)+(J11/$I$1))/2*0.2195</f>
        <v>5475203.3753256025</v>
      </c>
      <c r="M11" s="56" t="s">
        <v>56</v>
      </c>
      <c r="N11" s="57" t="s">
        <v>60</v>
      </c>
    </row>
    <row r="12" spans="1:14" ht="51" x14ac:dyDescent="0.3">
      <c r="A12" s="59" t="s">
        <v>36</v>
      </c>
      <c r="B12" s="35" t="s">
        <v>18</v>
      </c>
      <c r="C12" s="36" t="s">
        <v>29</v>
      </c>
      <c r="D12" s="36" t="s">
        <v>30</v>
      </c>
      <c r="E12" s="37" t="s">
        <v>31</v>
      </c>
      <c r="F12" s="41" t="s">
        <v>59</v>
      </c>
      <c r="G12" s="54" t="s">
        <v>34</v>
      </c>
      <c r="H12" s="55"/>
      <c r="I12" s="42">
        <v>9900000</v>
      </c>
      <c r="J12" s="38">
        <v>10400000</v>
      </c>
      <c r="K12" s="38">
        <f>AVERAGE(I12:J12)*0.2195</f>
        <v>2227925</v>
      </c>
      <c r="L12" s="38">
        <f>((I12/$G$1)+(J12/$I$1))/2*0.2195</f>
        <v>2392497.3778843274</v>
      </c>
      <c r="M12" s="56" t="s">
        <v>56</v>
      </c>
      <c r="N12" s="57" t="s">
        <v>60</v>
      </c>
    </row>
    <row r="13" spans="1:14" ht="51" x14ac:dyDescent="0.3">
      <c r="A13" s="59" t="s">
        <v>37</v>
      </c>
      <c r="B13" s="35" t="s">
        <v>18</v>
      </c>
      <c r="C13" s="36" t="s">
        <v>29</v>
      </c>
      <c r="D13" s="36" t="s">
        <v>30</v>
      </c>
      <c r="E13" s="37" t="s">
        <v>31</v>
      </c>
      <c r="F13" s="41" t="s">
        <v>59</v>
      </c>
      <c r="G13" s="54" t="s">
        <v>34</v>
      </c>
      <c r="H13" s="55"/>
      <c r="I13" s="42">
        <v>50490000</v>
      </c>
      <c r="J13" s="38">
        <v>101400000</v>
      </c>
      <c r="K13" s="38">
        <f>AVERAGE(I13:J13)*0.2195</f>
        <v>16669927.5</v>
      </c>
      <c r="L13" s="38">
        <f>((I13/$G$1)+(J13/$I$1))/2*0.2195</f>
        <v>17952018.317350917</v>
      </c>
      <c r="M13" s="56" t="s">
        <v>56</v>
      </c>
      <c r="N13" s="57" t="s">
        <v>60</v>
      </c>
    </row>
    <row r="14" spans="1:14" ht="51" x14ac:dyDescent="0.3">
      <c r="A14" s="59" t="s">
        <v>38</v>
      </c>
      <c r="B14" s="35" t="s">
        <v>18</v>
      </c>
      <c r="C14" s="36" t="s">
        <v>29</v>
      </c>
      <c r="D14" s="36" t="s">
        <v>30</v>
      </c>
      <c r="E14" s="37" t="s">
        <v>31</v>
      </c>
      <c r="F14" s="41" t="s">
        <v>59</v>
      </c>
      <c r="G14" s="54" t="s">
        <v>34</v>
      </c>
      <c r="H14" s="55"/>
      <c r="I14" s="42">
        <v>16740000</v>
      </c>
      <c r="J14" s="38">
        <v>19900000</v>
      </c>
      <c r="K14" s="38">
        <f>AVERAGE(I14:J14)*0.2195</f>
        <v>4021240</v>
      </c>
      <c r="L14" s="38">
        <f>((I14/$G$1)+(J14/$I$1))/2*0.2195</f>
        <v>4320708.3112422489</v>
      </c>
      <c r="M14" s="56" t="s">
        <v>56</v>
      </c>
      <c r="N14" s="57" t="s">
        <v>60</v>
      </c>
    </row>
    <row r="15" spans="1:14" ht="25.5" x14ac:dyDescent="0.3">
      <c r="A15" s="59" t="s">
        <v>39</v>
      </c>
      <c r="B15" s="35" t="s">
        <v>18</v>
      </c>
      <c r="C15" s="36" t="s">
        <v>29</v>
      </c>
      <c r="D15" s="36" t="s">
        <v>30</v>
      </c>
      <c r="E15" s="37" t="s">
        <v>31</v>
      </c>
      <c r="F15" s="39" t="s">
        <v>6</v>
      </c>
      <c r="G15" s="43" t="s">
        <v>21</v>
      </c>
      <c r="H15" s="44" t="s">
        <v>23</v>
      </c>
      <c r="I15" s="42">
        <v>12000000</v>
      </c>
      <c r="J15" s="38">
        <v>16000000</v>
      </c>
      <c r="K15" s="38">
        <f t="shared" si="2"/>
        <v>14000000</v>
      </c>
      <c r="L15" s="38">
        <f t="shared" si="3"/>
        <v>15050367.672483344</v>
      </c>
      <c r="M15" s="56" t="s">
        <v>56</v>
      </c>
      <c r="N15" s="12"/>
    </row>
    <row r="16" spans="1:14" ht="15.75" thickBot="1" x14ac:dyDescent="0.35">
      <c r="A16" s="60"/>
      <c r="B16" s="10"/>
      <c r="C16" s="10"/>
      <c r="D16" s="10"/>
      <c r="E16" s="21"/>
      <c r="F16" s="10"/>
      <c r="G16" s="10"/>
      <c r="H16" s="17"/>
      <c r="L16" s="13"/>
    </row>
    <row r="17" spans="1:12" s="46" customFormat="1" ht="15.75" thickBot="1" x14ac:dyDescent="0.35">
      <c r="A17" s="61" t="s">
        <v>7</v>
      </c>
      <c r="E17" s="47"/>
      <c r="H17" s="48"/>
      <c r="I17" s="49"/>
      <c r="J17" s="49"/>
      <c r="K17" s="49">
        <f>SUM(K5:K15)</f>
        <v>87334753.5</v>
      </c>
      <c r="L17" s="49">
        <f>SUM(L5:L15)</f>
        <v>93888937.821857497</v>
      </c>
    </row>
    <row r="18" spans="1:12" x14ac:dyDescent="0.3">
      <c r="A18" s="60"/>
      <c r="B18" s="10"/>
      <c r="C18" s="10"/>
      <c r="D18" s="10"/>
      <c r="E18" s="21"/>
      <c r="F18" s="10"/>
      <c r="G18" s="10"/>
      <c r="H18" s="17"/>
    </row>
    <row r="19" spans="1:12" x14ac:dyDescent="0.3">
      <c r="A19" s="62" t="s">
        <v>62</v>
      </c>
    </row>
  </sheetData>
  <autoFilter ref="B3:H3"/>
  <mergeCells count="4">
    <mergeCell ref="G11:H11"/>
    <mergeCell ref="G12:H12"/>
    <mergeCell ref="G13:H13"/>
    <mergeCell ref="G14:H14"/>
  </mergeCells>
  <hyperlinks>
    <hyperlink ref="M5:M15" r:id="rId1" display="OECD (2019)"/>
    <hyperlink ref="M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zoomScale="90" zoomScaleNormal="90" workbookViewId="0"/>
  </sheetViews>
  <sheetFormatPr defaultRowHeight="15" x14ac:dyDescent="0.3"/>
  <cols>
    <col min="1" max="1" width="46.85546875" customWidth="1"/>
    <col min="2" max="2" width="16.5703125" customWidth="1"/>
    <col min="3" max="3" width="12.140625" customWidth="1"/>
    <col min="4" max="4" width="10.85546875" customWidth="1"/>
    <col min="5" max="5" width="13.42578125" customWidth="1"/>
    <col min="6" max="6" width="12.42578125" customWidth="1"/>
  </cols>
  <sheetData>
    <row r="1" spans="1:12" ht="15.75" x14ac:dyDescent="0.3">
      <c r="A1" s="50" t="s">
        <v>40</v>
      </c>
    </row>
    <row r="3" spans="1:12" ht="27" x14ac:dyDescent="0.3">
      <c r="A3" s="51" t="s">
        <v>75</v>
      </c>
      <c r="L3"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3.42578125" customWidth="1"/>
    <col min="2" max="2" width="20.5703125" customWidth="1"/>
    <col min="3" max="3" width="13.7109375" customWidth="1"/>
    <col min="5" max="5" width="10.7109375" customWidth="1"/>
    <col min="6" max="6" width="13.140625" customWidth="1"/>
    <col min="13" max="13" width="14.42578125" customWidth="1"/>
  </cols>
  <sheetData>
    <row r="1" spans="1:1" ht="15.75" x14ac:dyDescent="0.3">
      <c r="A1" s="52" t="s">
        <v>3</v>
      </c>
    </row>
    <row r="3" spans="1:1" ht="27" x14ac:dyDescent="0.3">
      <c r="A3" s="51"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sheetViews>
  <sheetFormatPr defaultRowHeight="15" x14ac:dyDescent="0.3"/>
  <cols>
    <col min="1" max="1" width="31.140625" customWidth="1"/>
    <col min="2" max="2" width="21.140625" customWidth="1"/>
    <col min="3" max="3" width="19.85546875" customWidth="1"/>
    <col min="4" max="4" width="12.7109375" customWidth="1"/>
    <col min="5" max="5" width="12.42578125" customWidth="1"/>
    <col min="6" max="6" width="14.42578125" customWidth="1"/>
    <col min="7" max="7" width="16.42578125" customWidth="1"/>
    <col min="8" max="8" width="14.85546875" bestFit="1" customWidth="1"/>
    <col min="9" max="9" width="13.140625" bestFit="1" customWidth="1"/>
    <col min="10" max="10" width="16.28515625" customWidth="1"/>
    <col min="11" max="11" width="19.140625" bestFit="1" customWidth="1"/>
    <col min="12" max="12" width="29.85546875" customWidth="1"/>
    <col min="13" max="13" width="48.42578125" customWidth="1"/>
  </cols>
  <sheetData>
    <row r="1" spans="1:13" ht="16.5" thickBot="1" x14ac:dyDescent="0.35">
      <c r="A1" s="45" t="s">
        <v>42</v>
      </c>
      <c r="B1" s="45"/>
      <c r="C1" s="45"/>
      <c r="E1" s="14" t="s">
        <v>61</v>
      </c>
      <c r="F1" s="15"/>
      <c r="G1" s="15">
        <v>2016</v>
      </c>
      <c r="H1" s="15">
        <v>0.94</v>
      </c>
      <c r="I1" s="15">
        <v>2017</v>
      </c>
      <c r="J1" s="16">
        <v>0.92300000000000004</v>
      </c>
    </row>
    <row r="3" spans="1:13" ht="38.25" x14ac:dyDescent="0.3">
      <c r="A3" s="53" t="s">
        <v>43</v>
      </c>
      <c r="B3" s="53" t="s">
        <v>44</v>
      </c>
      <c r="C3" s="53" t="s">
        <v>45</v>
      </c>
      <c r="D3" s="53" t="s">
        <v>46</v>
      </c>
      <c r="E3" s="53" t="s">
        <v>11</v>
      </c>
      <c r="F3" s="53" t="s">
        <v>47</v>
      </c>
      <c r="G3" s="53" t="s">
        <v>41</v>
      </c>
      <c r="H3" s="53" t="s">
        <v>72</v>
      </c>
      <c r="I3" s="53" t="s">
        <v>73</v>
      </c>
      <c r="J3" s="53" t="s">
        <v>74</v>
      </c>
      <c r="K3" s="53" t="s">
        <v>55</v>
      </c>
      <c r="L3" s="53" t="s">
        <v>16</v>
      </c>
      <c r="M3" s="53" t="s">
        <v>17</v>
      </c>
    </row>
    <row r="4" spans="1:13" ht="120.75" customHeight="1" x14ac:dyDescent="0.3">
      <c r="A4" s="4" t="s">
        <v>48</v>
      </c>
      <c r="B4" s="2" t="s">
        <v>49</v>
      </c>
      <c r="C4" s="2" t="s">
        <v>50</v>
      </c>
      <c r="D4" s="3" t="s">
        <v>21</v>
      </c>
      <c r="E4" s="5" t="s">
        <v>51</v>
      </c>
      <c r="F4" s="2" t="s">
        <v>5</v>
      </c>
      <c r="G4" s="2" t="s">
        <v>52</v>
      </c>
      <c r="H4" s="11">
        <v>1048619500</v>
      </c>
      <c r="I4" s="11">
        <v>1027328500</v>
      </c>
      <c r="J4" s="11">
        <f>AVERAGE(H4:I4)</f>
        <v>1037974000</v>
      </c>
      <c r="K4" s="22">
        <f>((H4/$H$1)+(I4/$J$1))/2</f>
        <v>1114292310.2856088</v>
      </c>
      <c r="L4" s="65" t="s">
        <v>53</v>
      </c>
      <c r="M4" s="64" t="s">
        <v>54</v>
      </c>
    </row>
    <row r="6" spans="1:13" x14ac:dyDescent="0.3">
      <c r="A6" s="2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2019-07-19T10:21:47Z</dcterms:modified>
  <cp:category/>
  <cp:contentStatus/>
</cp:coreProperties>
</file>