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nbrighty\Overseas Development Institute\Leo Roberts - G20 Coal Subsidies Report (2019)\01 Datasets\05 Final datasets for website\"/>
    </mc:Choice>
  </mc:AlternateContent>
  <bookViews>
    <workbookView xWindow="0" yWindow="0" windowWidth="18645" windowHeight="6945" tabRatio="652" firstSheet="1" activeTab="4"/>
  </bookViews>
  <sheets>
    <sheet name="Overview" sheetId="11" r:id="rId1"/>
    <sheet name="Fiscal support" sheetId="6" r:id="rId2"/>
    <sheet name="Public finance (domestic)" sheetId="8" r:id="rId3"/>
    <sheet name="Public finance (international)" sheetId="9" r:id="rId4"/>
    <sheet name="SOE investment" sheetId="10" r:id="rId5"/>
  </sheets>
  <definedNames>
    <definedName name="_xlnm._FilterDatabase" localSheetId="1" hidden="1">'Fiscal support'!$B$3:$H$3</definedName>
    <definedName name="_xlnm._FilterDatabase" localSheetId="4" hidden="1">'SOE investment'!$C$3:$G$3</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4" i="10" l="1"/>
  <c r="I6" i="10"/>
  <c r="H6" i="10"/>
  <c r="K6" i="10" s="1"/>
  <c r="J4" i="10"/>
  <c r="L5" i="6"/>
  <c r="L6" i="6"/>
  <c r="L7" i="6"/>
  <c r="L8" i="6"/>
  <c r="L9" i="6"/>
  <c r="L10" i="6"/>
  <c r="L11" i="6"/>
  <c r="L12" i="6"/>
  <c r="L13" i="6"/>
  <c r="L14" i="6"/>
  <c r="L15" i="6"/>
  <c r="L16" i="6"/>
  <c r="L17" i="6"/>
  <c r="L18" i="6"/>
  <c r="L19" i="6"/>
  <c r="L20" i="6"/>
  <c r="L4" i="6"/>
  <c r="K5" i="6"/>
  <c r="K6" i="6"/>
  <c r="K7" i="6"/>
  <c r="K8" i="6"/>
  <c r="K9" i="6"/>
  <c r="K10" i="6"/>
  <c r="K11" i="6"/>
  <c r="K12" i="6"/>
  <c r="K13" i="6"/>
  <c r="K14" i="6"/>
  <c r="K15" i="6"/>
  <c r="K16" i="6"/>
  <c r="K17" i="6"/>
  <c r="K18" i="6"/>
  <c r="K19" i="6"/>
  <c r="K20" i="6"/>
  <c r="K4" i="6"/>
  <c r="K21" i="6"/>
  <c r="K7" i="10" l="1"/>
  <c r="J6" i="10"/>
  <c r="J7" i="10" s="1"/>
  <c r="L21" i="6"/>
</calcChain>
</file>

<file path=xl/sharedStrings.xml><?xml version="1.0" encoding="utf-8"?>
<sst xmlns="http://schemas.openxmlformats.org/spreadsheetml/2006/main" count="237" uniqueCount="86">
  <si>
    <t>Information about data collected</t>
  </si>
  <si>
    <t>The authors welcome feedback on the full report, on the country study, and on this data sheet to improve the accuracy and transparency of information on G20 countries support to coal and coal-fired production and consumption.</t>
  </si>
  <si>
    <t>Fiscal support</t>
  </si>
  <si>
    <t>Public finance (international)</t>
  </si>
  <si>
    <t>SOE investment</t>
  </si>
  <si>
    <t>TOTAL</t>
  </si>
  <si>
    <t>Measure</t>
  </si>
  <si>
    <t>Level</t>
  </si>
  <si>
    <t>Mechanism</t>
  </si>
  <si>
    <t>Incidence</t>
  </si>
  <si>
    <t>Indicator</t>
  </si>
  <si>
    <t>Stage</t>
  </si>
  <si>
    <t>Fuel type</t>
  </si>
  <si>
    <t>Fuel sub-type</t>
  </si>
  <si>
    <t>Source</t>
  </si>
  <si>
    <t>Notes</t>
  </si>
  <si>
    <t>Aid to the Hard Coal Industry</t>
  </si>
  <si>
    <t>Central</t>
  </si>
  <si>
    <t>Budgetary transfer</t>
  </si>
  <si>
    <t>Enterprise Income</t>
  </si>
  <si>
    <t>Producer Support Estimate</t>
  </si>
  <si>
    <t>Coal</t>
  </si>
  <si>
    <t xml:space="preserve">  Coking coal</t>
  </si>
  <si>
    <t xml:space="preserve">  Other bituminous coal</t>
  </si>
  <si>
    <t>Coal Aid to Poor Families</t>
  </si>
  <si>
    <t>Direct Consumption</t>
  </si>
  <si>
    <t>Consumer Support Estimate</t>
  </si>
  <si>
    <t xml:space="preserve">  Lignite</t>
  </si>
  <si>
    <t>Support for Domestic Oil, Natural Gas and Coal Exploration</t>
  </si>
  <si>
    <t>Knowledge</t>
  </si>
  <si>
    <t>General Services Support Estimate</t>
  </si>
  <si>
    <t xml:space="preserve">  Sub-bituminous coal</t>
  </si>
  <si>
    <t>R&amp;D Expenditures</t>
  </si>
  <si>
    <t>Construction of Coal Thermal Plants</t>
  </si>
  <si>
    <t>Aid to Lignite Industry</t>
  </si>
  <si>
    <t>Land and natural resources</t>
  </si>
  <si>
    <t>Regional Investment Incentive Scheme</t>
  </si>
  <si>
    <t>Tax expenditure</t>
  </si>
  <si>
    <t>Public finance (domestic)</t>
  </si>
  <si>
    <t>Recipient country 
(for international support)</t>
  </si>
  <si>
    <t>Measure or project (written description)</t>
  </si>
  <si>
    <t>Source of subsidy (entity / institution name, or ministry if available)</t>
  </si>
  <si>
    <t>Subsidy type</t>
  </si>
  <si>
    <t>Targeted energy source</t>
  </si>
  <si>
    <t xml:space="preserve">Stage </t>
  </si>
  <si>
    <t>Coal-fired power production</t>
  </si>
  <si>
    <t>Exploration</t>
  </si>
  <si>
    <t>Coal consumption (households)</t>
  </si>
  <si>
    <t>Mining</t>
  </si>
  <si>
    <t>R&amp;D (coal mining)</t>
  </si>
  <si>
    <t>CAPEX by Turkish Coal Operations Authority (TKI) in lignite and hard coal exploration</t>
  </si>
  <si>
    <t>Turkish Coal Operations Authority (TKI)</t>
  </si>
  <si>
    <t>SOE Investment</t>
  </si>
  <si>
    <t>Supply</t>
  </si>
  <si>
    <t>N/A</t>
  </si>
  <si>
    <t xml:space="preserve">Page 36 of 2017 annual report: http://www.tki.gov.tr/depo/file/faaliyet%20raporu/2017faaliyetraporu.pdf 
and page 34 of 2016 annual report: http://www.tki.gov.tr/depo/2017/2016faaliyetraporu.pdf </t>
  </si>
  <si>
    <t>CAPEX by Turkish Hard Coal Enterprises (TTK) in lignite and hard coal exploration</t>
  </si>
  <si>
    <t>Turkish Hard Coal Enterprises (TTK)</t>
  </si>
  <si>
    <t>No data available in Annual Reports.</t>
  </si>
  <si>
    <t xml:space="preserve">Electricity Generation Company (Elektrik Üretim Anonim Șirketi - EÜAȘ) </t>
  </si>
  <si>
    <t>Coal-fired power</t>
  </si>
  <si>
    <t>2016 Annual report, page. 74
http://www.euas.gov.tr/Documents/yillik_raporlar/EUAS_2016_YILLIK_FAALIYET_RAPORU.pdf
2017 Annual report, page. 75
http://www.euas.gov.tr/Documents/yillik_raporlar/E%c3%9cA%c5%9e%202017%20Y%c4%b1ll%c4%b1k%20Faaliyet%20Raporu.pdf</t>
  </si>
  <si>
    <t>Investment numbers multiplied by the share of coal in the company's electtricity generation: 41%</t>
  </si>
  <si>
    <t xml:space="preserve">Measure still active but no estimates are available for this particular provision since no data is publicly available. </t>
  </si>
  <si>
    <t>Measures still active. No data available.</t>
  </si>
  <si>
    <t>Estimated annual amount
(USD)</t>
  </si>
  <si>
    <t>OECD (2019)</t>
  </si>
  <si>
    <t>Exchange rates* (USD/TRY)</t>
  </si>
  <si>
    <t>Investment by national-level majority state-owned enterprises (SOEs)</t>
  </si>
  <si>
    <t>n/a</t>
  </si>
  <si>
    <t>2016
(TRY)</t>
  </si>
  <si>
    <t>2017
(TRY)</t>
  </si>
  <si>
    <t>Estimated annual amount
(TRY)</t>
  </si>
  <si>
    <t xml:space="preserve">Primary Materials and Supplies by EÜAȘ </t>
  </si>
  <si>
    <t>Fiscal support (budgetary transfers and tax exemptions)</t>
  </si>
  <si>
    <r>
      <t xml:space="preserve">This data sheet provides background information for the report </t>
    </r>
    <r>
      <rPr>
        <i/>
        <sz val="11"/>
        <color theme="1"/>
        <rFont val="Calibri"/>
        <family val="2"/>
        <scheme val="minor"/>
      </rPr>
      <t xml:space="preserve">G20 coal subsidies: tracking government support to a fading industry, </t>
    </r>
    <r>
      <rPr>
        <sz val="11"/>
        <rFont val="Calibri"/>
        <family val="2"/>
        <scheme val="minor"/>
      </rPr>
      <t xml:space="preserve">and for the corresponding country study. </t>
    </r>
  </si>
  <si>
    <t>• Full report and methodology note: odi.org/g20-coal-subsidies</t>
  </si>
  <si>
    <r>
      <rPr>
        <u/>
        <sz val="11"/>
        <color theme="1"/>
        <rFont val="Calibri"/>
        <family val="2"/>
        <scheme val="minor"/>
      </rPr>
      <t xml:space="preserve">Fiscal support: </t>
    </r>
    <r>
      <rPr>
        <sz val="11"/>
        <color theme="1"/>
        <rFont val="Calibri"/>
        <family val="2"/>
        <scheme val="minor"/>
      </rPr>
      <t>Data is obtained from the Organisation for Economic Co-operation and Development Inventory for Fossil Fuel Subsidy Support.</t>
    </r>
  </si>
  <si>
    <r>
      <rPr>
        <u/>
        <sz val="11"/>
        <color theme="1"/>
        <rFont val="Calibri"/>
        <family val="2"/>
        <scheme val="minor"/>
      </rPr>
      <t>Public finance:</t>
    </r>
    <r>
      <rPr>
        <b/>
        <sz val="11"/>
        <color theme="1"/>
        <rFont val="Calibri"/>
        <family val="2"/>
        <scheme val="minor"/>
      </rPr>
      <t xml:space="preserve"> </t>
    </r>
    <r>
      <rPr>
        <sz val="11"/>
        <color theme="1"/>
        <rFont val="Calibri"/>
        <family val="2"/>
        <scheme val="minor"/>
      </rPr>
      <t xml:space="preserve">Data is obtained from the Oil Change International’s ‘Shift the subsidies’ database, which includes information provided by public finance institutions, from the Infrastructure Journal Global database, and in the Natural Resources Defense Council’s ‘Power shift’ report database. </t>
    </r>
  </si>
  <si>
    <r>
      <rPr>
        <u/>
        <sz val="11"/>
        <color theme="1"/>
        <rFont val="Calibri"/>
        <family val="2"/>
        <scheme val="minor"/>
      </rPr>
      <t xml:space="preserve">SOE investment: </t>
    </r>
    <r>
      <rPr>
        <sz val="11"/>
        <color theme="1"/>
        <rFont val="Calibri"/>
        <family val="2"/>
        <scheme val="minor"/>
      </rPr>
      <t>Data is provided on total capital expenditure investment by SOEs in coal and coal-fired power production (where this information is made available by the company). This information was sourced mainly from annual reports of the SOEs.</t>
    </r>
  </si>
  <si>
    <t>Datasheet contents:</t>
  </si>
  <si>
    <t>Subsidies for production and consumption of coal and coal-fired power: Turkey data sheet</t>
  </si>
  <si>
    <t>• Turkey country study: odi.org/g20-coal-subsidies/turkey</t>
  </si>
  <si>
    <t>No domestic finance for coal was identified from the public finance institutions of Turkey.</t>
  </si>
  <si>
    <t>No international finance for coal was identified from the public finance institutions of Turkey.</t>
  </si>
  <si>
    <t>* Annual average exchange rates are obtained from: https://www.irs.gov/individuals/international-taxpayers/yearly-average-currency-exchange-rates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</si>
</sst>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407]General"/>
  </numFmts>
  <fonts count="59" x14ac:knownFonts="1">
    <font>
      <sz val="10"/>
      <color theme="1"/>
      <name val="Trebuchet MS"/>
      <family val="2"/>
    </font>
    <font>
      <sz val="11"/>
      <color theme="1"/>
      <name val="Calibri"/>
      <family val="2"/>
      <scheme val="minor"/>
    </font>
    <font>
      <sz val="11"/>
      <color theme="1"/>
      <name val="Calibri"/>
      <family val="2"/>
      <scheme val="minor"/>
    </font>
    <font>
      <sz val="10"/>
      <color theme="1"/>
      <name val="Trebuchet MS"/>
      <family val="2"/>
    </font>
    <font>
      <b/>
      <sz val="18"/>
      <color theme="3"/>
      <name val="Cambria"/>
      <family val="2"/>
      <scheme val="major"/>
    </font>
    <font>
      <b/>
      <sz val="15"/>
      <color theme="3"/>
      <name val="Trebuchet MS"/>
      <family val="2"/>
    </font>
    <font>
      <b/>
      <sz val="13"/>
      <color theme="3"/>
      <name val="Trebuchet MS"/>
      <family val="2"/>
    </font>
    <font>
      <b/>
      <sz val="11"/>
      <color theme="3"/>
      <name val="Trebuchet MS"/>
      <family val="2"/>
    </font>
    <font>
      <sz val="10"/>
      <color rgb="FF006100"/>
      <name val="Trebuchet MS"/>
      <family val="2"/>
    </font>
    <font>
      <sz val="10"/>
      <color rgb="FF9C0006"/>
      <name val="Trebuchet MS"/>
      <family val="2"/>
    </font>
    <font>
      <sz val="10"/>
      <color rgb="FF9C6500"/>
      <name val="Trebuchet MS"/>
      <family val="2"/>
    </font>
    <font>
      <sz val="10"/>
      <color rgb="FF3F3F76"/>
      <name val="Trebuchet MS"/>
      <family val="2"/>
    </font>
    <font>
      <b/>
      <sz val="10"/>
      <color rgb="FF3F3F3F"/>
      <name val="Trebuchet MS"/>
      <family val="2"/>
    </font>
    <font>
      <b/>
      <sz val="10"/>
      <color rgb="FFFA7D00"/>
      <name val="Trebuchet MS"/>
      <family val="2"/>
    </font>
    <font>
      <sz val="10"/>
      <color rgb="FFFA7D00"/>
      <name val="Trebuchet MS"/>
      <family val="2"/>
    </font>
    <font>
      <b/>
      <sz val="10"/>
      <color theme="0"/>
      <name val="Trebuchet MS"/>
      <family val="2"/>
    </font>
    <font>
      <sz val="10"/>
      <color rgb="FFFF0000"/>
      <name val="Trebuchet MS"/>
      <family val="2"/>
    </font>
    <font>
      <i/>
      <sz val="10"/>
      <color rgb="FF7F7F7F"/>
      <name val="Trebuchet MS"/>
      <family val="2"/>
    </font>
    <font>
      <b/>
      <sz val="10"/>
      <color theme="1"/>
      <name val="Trebuchet MS"/>
      <family val="2"/>
    </font>
    <font>
      <sz val="10"/>
      <color theme="0"/>
      <name val="Trebuchet MS"/>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theme="1"/>
      <name val="Calibri"/>
      <family val="2"/>
      <scheme val="minor"/>
    </font>
    <font>
      <u/>
      <sz val="12"/>
      <color theme="10"/>
      <name val="Calibri"/>
      <family val="2"/>
      <scheme val="minor"/>
    </font>
    <font>
      <sz val="11"/>
      <color rgb="FF9C5700"/>
      <name val="Calibri"/>
      <family val="2"/>
      <scheme val="minor"/>
    </font>
    <font>
      <u/>
      <sz val="10"/>
      <color indexed="12"/>
      <name val="Verdana"/>
      <family val="2"/>
    </font>
    <font>
      <sz val="10"/>
      <color indexed="8"/>
      <name val="Verdana"/>
      <family val="2"/>
    </font>
    <font>
      <sz val="10"/>
      <color theme="1"/>
      <name val="Calibri"/>
      <family val="2"/>
      <scheme val="minor"/>
    </font>
    <font>
      <sz val="8"/>
      <name val="Verdana"/>
      <family val="2"/>
    </font>
    <font>
      <b/>
      <sz val="10"/>
      <color theme="1"/>
      <name val="Calibri"/>
      <family val="2"/>
      <scheme val="minor"/>
    </font>
    <font>
      <u/>
      <sz val="10"/>
      <color theme="10"/>
      <name val="Trebuchet MS"/>
      <family val="2"/>
    </font>
    <font>
      <sz val="11"/>
      <name val="Calibri"/>
      <family val="2"/>
      <scheme val="minor"/>
    </font>
    <font>
      <b/>
      <sz val="10"/>
      <color rgb="FF4F81BD"/>
      <name val="Arial"/>
      <family val="2"/>
    </font>
    <font>
      <sz val="10"/>
      <color theme="1"/>
      <name val="Calibri"/>
      <family val="2"/>
    </font>
    <font>
      <sz val="10"/>
      <name val="Trebuchet MS"/>
      <family val="2"/>
    </font>
    <font>
      <b/>
      <sz val="10"/>
      <color theme="1"/>
      <name val="Calibri"/>
      <family val="2"/>
    </font>
    <font>
      <sz val="10"/>
      <name val="Calibri"/>
      <family val="2"/>
    </font>
    <font>
      <u/>
      <sz val="10"/>
      <color theme="10"/>
      <name val="Calibri"/>
      <family val="2"/>
      <scheme val="minor"/>
    </font>
    <font>
      <i/>
      <sz val="10"/>
      <color theme="1"/>
      <name val="Calibri"/>
      <family val="2"/>
      <scheme val="minor"/>
    </font>
    <font>
      <u/>
      <sz val="10"/>
      <color theme="11"/>
      <name val="Trebuchet MS"/>
      <family val="2"/>
    </font>
    <font>
      <b/>
      <sz val="12"/>
      <color theme="0"/>
      <name val="Calibri"/>
      <family val="2"/>
      <scheme val="minor"/>
    </font>
    <font>
      <i/>
      <sz val="11"/>
      <color theme="1"/>
      <name val="Calibri"/>
      <family val="2"/>
      <scheme val="minor"/>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DB7"/>
        <bgColor indexed="64"/>
      </patternFill>
    </fill>
    <fill>
      <patternFill patternType="solid">
        <fgColor rgb="FFABAEB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47"/>
      </left>
      <right style="hair">
        <color indexed="47"/>
      </right>
      <top style="hair">
        <color indexed="47"/>
      </top>
      <bottom style="hair">
        <color indexed="47"/>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s>
  <cellStyleXfs count="123">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0" fillId="0" borderId="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33" fillId="0" borderId="0" applyNumberFormat="0" applyFill="0" applyBorder="0" applyAlignment="0" applyProtection="0"/>
    <xf numFmtId="0" fontId="20" fillId="8"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6" fillId="32" borderId="0" applyNumberFormat="0" applyBorder="0" applyAlignment="0" applyProtection="0"/>
    <xf numFmtId="0" fontId="37" fillId="0" borderId="0"/>
    <xf numFmtId="0" fontId="38" fillId="0" borderId="0"/>
    <xf numFmtId="43" fontId="38" fillId="0" borderId="0" applyFont="0" applyFill="0" applyBorder="0" applyAlignment="0" applyProtection="0"/>
    <xf numFmtId="0" fontId="37" fillId="0" borderId="0"/>
    <xf numFmtId="43" fontId="38" fillId="0" borderId="0" applyFont="0" applyFill="0" applyBorder="0" applyAlignment="0" applyProtection="0"/>
    <xf numFmtId="0" fontId="39" fillId="0" borderId="0" applyNumberFormat="0" applyFill="0" applyBorder="0" applyAlignment="0" applyProtection="0"/>
    <xf numFmtId="0" fontId="40" fillId="4"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44" fontId="20" fillId="0" borderId="0" applyFont="0" applyFill="0" applyBorder="0" applyAlignment="0" applyProtection="0"/>
    <xf numFmtId="0" fontId="41" fillId="0" borderId="0" applyNumberFormat="0" applyFill="0" applyBorder="0" applyAlignment="0" applyProtection="0">
      <alignment vertical="top"/>
      <protection locked="0"/>
    </xf>
    <xf numFmtId="164" fontId="42" fillId="0" borderId="0" applyBorder="0" applyProtection="0"/>
    <xf numFmtId="0" fontId="20" fillId="0" borderId="0"/>
    <xf numFmtId="0" fontId="21" fillId="0" borderId="0" applyNumberFormat="0" applyFill="0" applyBorder="0" applyAlignment="0" applyProtection="0"/>
    <xf numFmtId="0" fontId="21" fillId="0" borderId="0" applyNumberFormat="0" applyFill="0" applyBorder="0" applyAlignment="0" applyProtection="0"/>
    <xf numFmtId="0" fontId="37"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4" fillId="0" borderId="10" applyNumberFormat="0" applyAlignment="0"/>
    <xf numFmtId="0" fontId="46" fillId="0" borderId="0" applyNumberFormat="0" applyFill="0" applyBorder="0" applyAlignment="0" applyProtection="0"/>
    <xf numFmtId="0" fontId="55" fillId="0" borderId="0" applyNumberFormat="0" applyFill="0" applyBorder="0" applyAlignment="0" applyProtection="0"/>
  </cellStyleXfs>
  <cellXfs count="64">
    <xf numFmtId="0" fontId="0" fillId="0" borderId="0" xfId="0"/>
    <xf numFmtId="0" fontId="35" fillId="0" borderId="0" xfId="0" applyFont="1" applyAlignment="1">
      <alignment wrapText="1"/>
    </xf>
    <xf numFmtId="0" fontId="43" fillId="0" borderId="11" xfId="0" applyFont="1" applyBorder="1" applyAlignment="1">
      <alignment horizontal="center" vertical="center" wrapText="1"/>
    </xf>
    <xf numFmtId="0" fontId="43" fillId="0" borderId="11" xfId="0" applyFont="1" applyFill="1" applyBorder="1" applyAlignment="1">
      <alignment horizontal="center" vertical="center" wrapText="1"/>
    </xf>
    <xf numFmtId="4" fontId="43" fillId="0" borderId="11" xfId="0" applyNumberFormat="1" applyFont="1" applyFill="1" applyBorder="1" applyAlignment="1">
      <alignment horizontal="center" vertical="center" wrapText="1"/>
    </xf>
    <xf numFmtId="0" fontId="0" fillId="0" borderId="0" xfId="0" applyAlignment="1">
      <alignment wrapText="1"/>
    </xf>
    <xf numFmtId="0" fontId="48" fillId="0" borderId="0" xfId="85" applyFont="1" applyBorder="1" applyAlignment="1">
      <alignment horizontal="left" vertical="center"/>
    </xf>
    <xf numFmtId="0" fontId="45" fillId="0" borderId="11"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43" fillId="0" borderId="11" xfId="0" quotePrefix="1" applyFont="1" applyFill="1" applyBorder="1" applyAlignment="1">
      <alignment horizontal="center" vertical="center" wrapText="1"/>
    </xf>
    <xf numFmtId="0" fontId="0" fillId="0" borderId="0" xfId="0" applyFill="1"/>
    <xf numFmtId="0" fontId="46" fillId="0" borderId="0" xfId="121"/>
    <xf numFmtId="0" fontId="49" fillId="0" borderId="15" xfId="0" applyFont="1" applyBorder="1"/>
    <xf numFmtId="0" fontId="37" fillId="0" borderId="12" xfId="85" applyFont="1" applyBorder="1" applyAlignment="1">
      <alignment horizontal="center" vertical="center"/>
    </xf>
    <xf numFmtId="3" fontId="43" fillId="0" borderId="11" xfId="0" applyNumberFormat="1" applyFont="1" applyFill="1" applyBorder="1" applyAlignment="1">
      <alignment horizontal="center" vertical="center" wrapText="1"/>
    </xf>
    <xf numFmtId="0" fontId="37" fillId="0" borderId="0" xfId="85" applyFont="1" applyFill="1" applyBorder="1" applyAlignment="1">
      <alignment horizontal="center" vertical="center"/>
    </xf>
    <xf numFmtId="0" fontId="49" fillId="0" borderId="15" xfId="0" applyFont="1" applyBorder="1" applyAlignment="1">
      <alignment wrapText="1"/>
    </xf>
    <xf numFmtId="0" fontId="52" fillId="0" borderId="15" xfId="0" applyFont="1" applyFill="1" applyBorder="1" applyAlignment="1">
      <alignment wrapText="1"/>
    </xf>
    <xf numFmtId="0" fontId="46" fillId="0" borderId="15" xfId="121" applyBorder="1"/>
    <xf numFmtId="3" fontId="49" fillId="0" borderId="15" xfId="0" applyNumberFormat="1" applyFont="1" applyBorder="1" applyAlignment="1">
      <alignment horizontal="center" vertical="center"/>
    </xf>
    <xf numFmtId="3" fontId="49" fillId="0" borderId="17" xfId="0" applyNumberFormat="1" applyFont="1" applyBorder="1" applyAlignment="1">
      <alignment horizontal="center" vertical="center"/>
    </xf>
    <xf numFmtId="0" fontId="50" fillId="0" borderId="13" xfId="0" applyFont="1" applyBorder="1" applyAlignment="1">
      <alignment horizontal="right"/>
    </xf>
    <xf numFmtId="0" fontId="37" fillId="0" borderId="13" xfId="85" applyFont="1" applyFill="1" applyBorder="1" applyAlignment="1">
      <alignment horizontal="right" vertical="center"/>
    </xf>
    <xf numFmtId="0" fontId="0" fillId="0" borderId="14" xfId="0" applyBorder="1" applyAlignment="1">
      <alignment horizontal="right"/>
    </xf>
    <xf numFmtId="0" fontId="43" fillId="0" borderId="11" xfId="0" applyFont="1" applyFill="1" applyBorder="1" applyAlignment="1">
      <alignment horizontal="left" wrapText="1"/>
    </xf>
    <xf numFmtId="3" fontId="43" fillId="0" borderId="11" xfId="0" applyNumberFormat="1" applyFont="1" applyFill="1" applyBorder="1" applyAlignment="1">
      <alignment horizontal="center" vertical="center"/>
    </xf>
    <xf numFmtId="0" fontId="37" fillId="0" borderId="13" xfId="85" applyFont="1" applyBorder="1" applyAlignment="1">
      <alignment horizontal="right" vertical="center"/>
    </xf>
    <xf numFmtId="0" fontId="50" fillId="0" borderId="13" xfId="0" applyFont="1" applyBorder="1" applyAlignment="1">
      <alignment horizontal="right" wrapText="1"/>
    </xf>
    <xf numFmtId="0" fontId="56" fillId="33" borderId="0" xfId="85" applyFont="1" applyFill="1" applyBorder="1" applyAlignment="1">
      <alignment horizontal="left" vertical="center"/>
    </xf>
    <xf numFmtId="0" fontId="56" fillId="33" borderId="0" xfId="0" applyFont="1" applyFill="1" applyBorder="1" applyAlignment="1"/>
    <xf numFmtId="0" fontId="2" fillId="0" borderId="0" xfId="0" applyFont="1" applyAlignment="1">
      <alignment wrapText="1"/>
    </xf>
    <xf numFmtId="0" fontId="2" fillId="0" borderId="0" xfId="0" applyFont="1" applyBorder="1" applyAlignment="1">
      <alignment wrapText="1"/>
    </xf>
    <xf numFmtId="0" fontId="55" fillId="0" borderId="0" xfId="122" applyBorder="1" applyAlignment="1">
      <alignment wrapText="1"/>
    </xf>
    <xf numFmtId="0" fontId="46" fillId="0" borderId="0" xfId="121" applyBorder="1" applyAlignment="1">
      <alignment wrapText="1"/>
    </xf>
    <xf numFmtId="0" fontId="35" fillId="0" borderId="0" xfId="0" applyFont="1" applyBorder="1"/>
    <xf numFmtId="0" fontId="2" fillId="0" borderId="0" xfId="0" applyFont="1" applyBorder="1"/>
    <xf numFmtId="0" fontId="47" fillId="0" borderId="0" xfId="0" applyFont="1" applyBorder="1" applyAlignment="1">
      <alignment wrapText="1"/>
    </xf>
    <xf numFmtId="0" fontId="56" fillId="33" borderId="0" xfId="85" applyFont="1" applyFill="1" applyAlignment="1">
      <alignment vertical="center"/>
    </xf>
    <xf numFmtId="0" fontId="2" fillId="0" borderId="0" xfId="0" applyFont="1"/>
    <xf numFmtId="0" fontId="43" fillId="0" borderId="0" xfId="0" applyFont="1" applyAlignment="1">
      <alignment wrapText="1"/>
    </xf>
    <xf numFmtId="0" fontId="37" fillId="0" borderId="13" xfId="85" applyFont="1" applyBorder="1" applyAlignment="1">
      <alignment horizontal="left" vertical="center"/>
    </xf>
    <xf numFmtId="0" fontId="53" fillId="0" borderId="11" xfId="121" applyFont="1" applyFill="1" applyBorder="1" applyAlignment="1">
      <alignment horizontal="left" vertical="center" wrapText="1"/>
    </xf>
    <xf numFmtId="0" fontId="49" fillId="0" borderId="15" xfId="0" applyFont="1" applyBorder="1" applyAlignment="1">
      <alignment horizontal="center" vertical="center"/>
    </xf>
    <xf numFmtId="0" fontId="49" fillId="0" borderId="15" xfId="0" applyFont="1" applyBorder="1" applyAlignment="1">
      <alignment horizontal="center" vertical="center" wrapText="1"/>
    </xf>
    <xf numFmtId="0" fontId="49" fillId="0" borderId="15" xfId="0" applyFont="1" applyFill="1" applyBorder="1" applyAlignment="1">
      <alignment horizontal="center" vertical="center"/>
    </xf>
    <xf numFmtId="0" fontId="49" fillId="0" borderId="17" xfId="0" applyFont="1" applyBorder="1" applyAlignment="1">
      <alignment horizontal="center" vertical="center"/>
    </xf>
    <xf numFmtId="0" fontId="49" fillId="0" borderId="17" xfId="0" applyFont="1" applyFill="1" applyBorder="1" applyAlignment="1">
      <alignment horizontal="center" vertical="center"/>
    </xf>
    <xf numFmtId="0" fontId="49" fillId="0" borderId="17" xfId="0" applyFont="1" applyBorder="1" applyAlignment="1">
      <alignment horizontal="center" vertical="center" wrapText="1"/>
    </xf>
    <xf numFmtId="0" fontId="51" fillId="0" borderId="13" xfId="0" applyFont="1" applyBorder="1"/>
    <xf numFmtId="0" fontId="51" fillId="0" borderId="13" xfId="0" applyFont="1" applyBorder="1" applyAlignment="1">
      <alignment wrapText="1"/>
    </xf>
    <xf numFmtId="3" fontId="51" fillId="0" borderId="13" xfId="0" applyNumberFormat="1" applyFont="1" applyBorder="1"/>
    <xf numFmtId="3" fontId="51" fillId="0" borderId="13" xfId="0" applyNumberFormat="1" applyFont="1" applyFill="1" applyBorder="1"/>
    <xf numFmtId="0" fontId="54" fillId="0" borderId="0" xfId="0" applyFont="1" applyFill="1" applyBorder="1"/>
    <xf numFmtId="0" fontId="45" fillId="0" borderId="12" xfId="0" applyFont="1" applyBorder="1"/>
    <xf numFmtId="0" fontId="45" fillId="0" borderId="13" xfId="0" applyFont="1" applyBorder="1"/>
    <xf numFmtId="3" fontId="45" fillId="0" borderId="13" xfId="0" applyNumberFormat="1" applyFont="1" applyBorder="1" applyAlignment="1">
      <alignment horizontal="center"/>
    </xf>
    <xf numFmtId="0" fontId="45" fillId="34" borderId="16" xfId="0" applyFont="1" applyFill="1" applyBorder="1" applyAlignment="1">
      <alignment horizontal="center" vertical="center" wrapText="1"/>
    </xf>
    <xf numFmtId="0" fontId="49" fillId="0" borderId="15" xfId="0" applyFont="1" applyBorder="1" applyAlignment="1">
      <alignment vertical="center" wrapText="1"/>
    </xf>
    <xf numFmtId="0" fontId="49" fillId="0" borderId="17" xfId="0" applyFont="1" applyBorder="1" applyAlignment="1">
      <alignment vertical="center" wrapText="1"/>
    </xf>
    <xf numFmtId="0" fontId="51" fillId="0" borderId="12" xfId="0" applyFont="1" applyFill="1" applyBorder="1" applyAlignment="1">
      <alignment vertical="center" wrapText="1"/>
    </xf>
    <xf numFmtId="0" fontId="54" fillId="0" borderId="0" xfId="0" applyFont="1" applyFill="1" applyBorder="1" applyAlignment="1">
      <alignment vertical="center"/>
    </xf>
    <xf numFmtId="0" fontId="0" fillId="0" borderId="0" xfId="0" applyAlignment="1">
      <alignment vertical="center"/>
    </xf>
    <xf numFmtId="0" fontId="46" fillId="0" borderId="15" xfId="121" applyBorder="1" applyAlignment="1">
      <alignment vertical="center"/>
    </xf>
    <xf numFmtId="0" fontId="43" fillId="0" borderId="11" xfId="0" applyFont="1" applyFill="1" applyBorder="1" applyAlignment="1">
      <alignment horizontal="left" vertical="top" wrapText="1"/>
    </xf>
  </cellXfs>
  <cellStyles count="123">
    <cellStyle name="20 % - Akzent1 2" xfId="61"/>
    <cellStyle name="20 % - Akzent1 2 2" xfId="108"/>
    <cellStyle name="20 % - Akzent2 2" xfId="65"/>
    <cellStyle name="20 % - Akzent2 2 2" xfId="110"/>
    <cellStyle name="20 % - Akzent3 2" xfId="69"/>
    <cellStyle name="20 % - Akzent3 2 2" xfId="112"/>
    <cellStyle name="20 % - Akzent4 2" xfId="73"/>
    <cellStyle name="20 % - Akzent4 2 2" xfId="114"/>
    <cellStyle name="20 % - Akzent5 2" xfId="77"/>
    <cellStyle name="20 % - Akzent5 2 2" xfId="116"/>
    <cellStyle name="20 % - Akzent6 2" xfId="81"/>
    <cellStyle name="20 % - Akzent6 2 2" xfId="11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 Akzent1 2" xfId="62"/>
    <cellStyle name="40 % - Akzent1 2 2" xfId="109"/>
    <cellStyle name="40 % - Akzent2 2" xfId="66"/>
    <cellStyle name="40 % - Akzent2 2 2" xfId="111"/>
    <cellStyle name="40 % - Akzent3 2" xfId="70"/>
    <cellStyle name="40 % - Akzent3 2 2" xfId="113"/>
    <cellStyle name="40 % - Akzent4 2" xfId="74"/>
    <cellStyle name="40 % - Akzent4 2 2" xfId="115"/>
    <cellStyle name="40 % - Akzent5 2" xfId="78"/>
    <cellStyle name="40 % - Akzent5 2 2" xfId="117"/>
    <cellStyle name="40 % - Akzent6 2" xfId="82"/>
    <cellStyle name="40 % - Akzent6 2 2" xfId="119"/>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 Akzent1 2" xfId="63"/>
    <cellStyle name="60 % - Akzent2 2" xfId="67"/>
    <cellStyle name="60 % - Akzent3 2" xfId="71"/>
    <cellStyle name="60 % - Akzent4 2" xfId="75"/>
    <cellStyle name="60 % - Akzent5 2" xfId="79"/>
    <cellStyle name="60 % - Akzent6 2" xfId="83"/>
    <cellStyle name="60% - Accent1" xfId="21" builtinId="32" customBuiltin="1"/>
    <cellStyle name="60% - Accent1 2" xfId="91"/>
    <cellStyle name="60% - Accent2" xfId="25" builtinId="36" customBuiltin="1"/>
    <cellStyle name="60% - Accent2 2" xfId="92"/>
    <cellStyle name="60% - Accent3" xfId="29" builtinId="40" customBuiltin="1"/>
    <cellStyle name="60% - Accent3 2" xfId="93"/>
    <cellStyle name="60% - Accent4" xfId="33" builtinId="44" customBuiltin="1"/>
    <cellStyle name="60% - Accent4 2" xfId="94"/>
    <cellStyle name="60% - Accent5" xfId="37" builtinId="48" customBuiltin="1"/>
    <cellStyle name="60% - Accent5 2" xfId="95"/>
    <cellStyle name="60% - Accent6" xfId="41" builtinId="52" customBuiltin="1"/>
    <cellStyle name="60% - Accent6 2" xfId="96"/>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kzent1 2" xfId="60"/>
    <cellStyle name="Akzent2 2" xfId="64"/>
    <cellStyle name="Akzent3 2" xfId="68"/>
    <cellStyle name="Akzent4 2" xfId="72"/>
    <cellStyle name="Akzent5 2" xfId="76"/>
    <cellStyle name="Akzent6 2" xfId="80"/>
    <cellStyle name="Ausgabe 2" xfId="52"/>
    <cellStyle name="Bad" xfId="7" builtinId="27" customBuiltin="1"/>
    <cellStyle name="Berechnung 2" xfId="53"/>
    <cellStyle name="Calculation" xfId="11" builtinId="22" customBuiltin="1"/>
    <cellStyle name="Check Cell" xfId="13" builtinId="23" customBuiltin="1"/>
    <cellStyle name="Comma 2" xfId="86"/>
    <cellStyle name="Comma 3" xfId="88"/>
    <cellStyle name="E_TableCell1" xfId="120"/>
    <cellStyle name="Eingabe 2" xfId="51"/>
    <cellStyle name="Ergebnis 2" xfId="59"/>
    <cellStyle name="Erklärender Text 2" xfId="58"/>
    <cellStyle name="Excel Built-in Normal" xfId="99"/>
    <cellStyle name="Explanatory Text" xfId="16" builtinId="53" customBuiltin="1"/>
    <cellStyle name="Followed Hyperlink" xfId="122" builtinId="9"/>
    <cellStyle name="Good" xfId="6" builtinId="26" customBuiltin="1"/>
    <cellStyle name="Gut 2" xfId="48"/>
    <cellStyle name="Heading 1" xfId="2" builtinId="16" customBuiltin="1"/>
    <cellStyle name="Heading 2" xfId="3" builtinId="17" customBuiltin="1"/>
    <cellStyle name="Heading 3" xfId="4" builtinId="18" customBuiltin="1"/>
    <cellStyle name="Heading 4" xfId="5" builtinId="19" customBuiltin="1"/>
    <cellStyle name="Hyperlink" xfId="121" builtinId="8"/>
    <cellStyle name="Hyperlink 2" xfId="89"/>
    <cellStyle name="Hyperlink 3" xfId="98"/>
    <cellStyle name="Input" xfId="9" builtinId="20" customBuiltin="1"/>
    <cellStyle name="Linked Cell" xfId="12" builtinId="24" customBuiltin="1"/>
    <cellStyle name="Neutral" xfId="8" builtinId="28" customBuiltin="1"/>
    <cellStyle name="Neutral 2" xfId="90"/>
    <cellStyle name="Neutral 3" xfId="50"/>
    <cellStyle name="Normal" xfId="0" builtinId="0"/>
    <cellStyle name="Normal 2" xfId="84"/>
    <cellStyle name="Normal 3" xfId="85"/>
    <cellStyle name="Normal 4" xfId="87"/>
    <cellStyle name="Note" xfId="15" builtinId="10" customBuiltin="1"/>
    <cellStyle name="Notiz 2" xfId="57"/>
    <cellStyle name="Notiz 2 2" xfId="107"/>
    <cellStyle name="Output" xfId="10" builtinId="21" customBuiltin="1"/>
    <cellStyle name="Schlecht 2" xfId="49"/>
    <cellStyle name="Standard 2" xfId="100"/>
    <cellStyle name="Standard 3" xfId="42"/>
    <cellStyle name="Standard 4" xfId="103"/>
    <cellStyle name="Title" xfId="1" builtinId="15" customBuiltin="1"/>
    <cellStyle name="Total" xfId="17" builtinId="25" customBuiltin="1"/>
    <cellStyle name="Überschrift 1 2" xfId="44"/>
    <cellStyle name="Überschrift 10" xfId="106"/>
    <cellStyle name="Überschrift 2 2" xfId="45"/>
    <cellStyle name="Überschrift 3 2" xfId="46"/>
    <cellStyle name="Überschrift 4 2" xfId="47"/>
    <cellStyle name="Überschrift 5" xfId="43"/>
    <cellStyle name="Überschrift 6" xfId="101"/>
    <cellStyle name="Überschrift 7" xfId="102"/>
    <cellStyle name="Überschrift 8" xfId="105"/>
    <cellStyle name="Überschrift 9" xfId="104"/>
    <cellStyle name="Verknüpfte Zelle 2" xfId="54"/>
    <cellStyle name="Währung 2" xfId="97"/>
    <cellStyle name="Warnender Text 2" xfId="56"/>
    <cellStyle name="Warning Text" xfId="14" builtinId="11" customBuiltin="1"/>
    <cellStyle name="Zelle überprüfen 2" xfId="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FÖS">
      <a:dk1>
        <a:sysClr val="windowText" lastClr="000000"/>
      </a:dk1>
      <a:lt1>
        <a:sysClr val="window" lastClr="FFFFFF"/>
      </a:lt1>
      <a:dk2>
        <a:srgbClr val="182983"/>
      </a:dk2>
      <a:lt2>
        <a:srgbClr val="E0E0E0"/>
      </a:lt2>
      <a:accent1>
        <a:srgbClr val="182983"/>
      </a:accent1>
      <a:accent2>
        <a:srgbClr val="8F85BA"/>
      </a:accent2>
      <a:accent3>
        <a:srgbClr val="E0E0E0"/>
      </a:accent3>
      <a:accent4>
        <a:srgbClr val="828282"/>
      </a:accent4>
      <a:accent5>
        <a:srgbClr val="97B953"/>
      </a:accent5>
      <a:accent6>
        <a:srgbClr val="C000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odi.org/publications/11370-g20-coal-subsidies-turkey" TargetMode="External"/><Relationship Id="rId1" Type="http://schemas.openxmlformats.org/officeDocument/2006/relationships/hyperlink" Target="http://odi.org/g20-coal-subsidies"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www.oecd.org/site/tadffss/data/" TargetMode="External"/><Relationship Id="rId1" Type="http://schemas.openxmlformats.org/officeDocument/2006/relationships/hyperlink" Target="http://www.oecd.org/site/tadffss/dat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90" zoomScaleNormal="90" workbookViewId="0">
      <selection activeCell="A6" sqref="A6"/>
    </sheetView>
  </sheetViews>
  <sheetFormatPr defaultRowHeight="15" x14ac:dyDescent="0.3"/>
  <cols>
    <col min="1" max="1" width="93.42578125" customWidth="1"/>
  </cols>
  <sheetData>
    <row r="1" spans="1:1" ht="16.5" x14ac:dyDescent="0.3">
      <c r="A1" s="29" t="s">
        <v>81</v>
      </c>
    </row>
    <row r="2" spans="1:1" ht="15.75" x14ac:dyDescent="0.3">
      <c r="A2" s="30"/>
    </row>
    <row r="3" spans="1:1" ht="30.75" x14ac:dyDescent="0.3">
      <c r="A3" s="31" t="s">
        <v>75</v>
      </c>
    </row>
    <row r="4" spans="1:1" ht="15.75" x14ac:dyDescent="0.3">
      <c r="A4" s="31"/>
    </row>
    <row r="5" spans="1:1" x14ac:dyDescent="0.3">
      <c r="A5" s="32" t="s">
        <v>76</v>
      </c>
    </row>
    <row r="6" spans="1:1" x14ac:dyDescent="0.3">
      <c r="A6" s="33" t="s">
        <v>82</v>
      </c>
    </row>
    <row r="7" spans="1:1" ht="15.75" x14ac:dyDescent="0.3">
      <c r="A7" s="1"/>
    </row>
    <row r="8" spans="1:1" ht="15.75" x14ac:dyDescent="0.3">
      <c r="A8" s="1" t="s">
        <v>0</v>
      </c>
    </row>
    <row r="9" spans="1:1" ht="30.75" x14ac:dyDescent="0.3">
      <c r="A9" s="31" t="s">
        <v>77</v>
      </c>
    </row>
    <row r="10" spans="1:1" ht="51.95" customHeight="1" x14ac:dyDescent="0.3">
      <c r="A10" s="31" t="s">
        <v>78</v>
      </c>
    </row>
    <row r="11" spans="1:1" ht="45.75" x14ac:dyDescent="0.3">
      <c r="A11" s="31" t="s">
        <v>79</v>
      </c>
    </row>
    <row r="12" spans="1:1" ht="15.75" x14ac:dyDescent="0.3">
      <c r="A12" s="30"/>
    </row>
    <row r="13" spans="1:1" ht="15.75" x14ac:dyDescent="0.3">
      <c r="A13" s="34" t="s">
        <v>80</v>
      </c>
    </row>
    <row r="14" spans="1:1" x14ac:dyDescent="0.3">
      <c r="A14" s="11" t="s">
        <v>2</v>
      </c>
    </row>
    <row r="15" spans="1:1" x14ac:dyDescent="0.3">
      <c r="A15" s="11" t="s">
        <v>38</v>
      </c>
    </row>
    <row r="16" spans="1:1" x14ac:dyDescent="0.3">
      <c r="A16" s="11" t="s">
        <v>3</v>
      </c>
    </row>
    <row r="17" spans="1:1" x14ac:dyDescent="0.3">
      <c r="A17" s="11" t="s">
        <v>4</v>
      </c>
    </row>
    <row r="18" spans="1:1" ht="15.75" x14ac:dyDescent="0.3">
      <c r="A18" s="35"/>
    </row>
    <row r="19" spans="1:1" ht="45.75" x14ac:dyDescent="0.3">
      <c r="A19" s="36" t="s">
        <v>1</v>
      </c>
    </row>
  </sheetData>
  <hyperlinks>
    <hyperlink ref="A5" r:id="rId1" display="Full report and the methodology note: odi.org/g20-coal-subsidies"/>
    <hyperlink ref="A6" r:id="rId2"/>
    <hyperlink ref="A14" location="'Fiscal support'!A1" display="Fiscal support"/>
    <hyperlink ref="A15" location="'Public finance (domestic)'!A1" display="Public finance (domestic)"/>
    <hyperlink ref="A16" location="'Public finance (international)'!A1" display="Public finance (international)"/>
    <hyperlink ref="A17" location="'SOE investment'!A1" display="SOE investment"/>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opLeftCell="F11" zoomScale="90" zoomScaleNormal="90" workbookViewId="0">
      <selection activeCell="M20" sqref="M20"/>
    </sheetView>
  </sheetViews>
  <sheetFormatPr defaultRowHeight="15" x14ac:dyDescent="0.3"/>
  <cols>
    <col min="1" max="1" width="29.85546875" style="61" customWidth="1"/>
    <col min="2" max="2" width="11.7109375" customWidth="1"/>
    <col min="3" max="3" width="19.7109375" customWidth="1"/>
    <col min="4" max="4" width="20.85546875" customWidth="1"/>
    <col min="5" max="5" width="32.5703125" customWidth="1"/>
    <col min="6" max="6" width="26.7109375" customWidth="1"/>
    <col min="7" max="7" width="12.42578125" customWidth="1"/>
    <col min="8" max="8" width="16.85546875" style="5" customWidth="1"/>
    <col min="9" max="10" width="14.42578125" customWidth="1"/>
    <col min="11" max="11" width="13.42578125" bestFit="1" customWidth="1"/>
    <col min="12" max="12" width="11.85546875" customWidth="1"/>
    <col min="13" max="13" width="12.42578125" customWidth="1"/>
    <col min="14" max="14" width="33.5703125" customWidth="1"/>
  </cols>
  <sheetData>
    <row r="1" spans="1:14" ht="16.5" thickBot="1" x14ac:dyDescent="0.35">
      <c r="A1" s="28" t="s">
        <v>74</v>
      </c>
      <c r="B1" s="28"/>
      <c r="C1" s="28"/>
      <c r="D1" s="6"/>
      <c r="E1" s="6"/>
      <c r="F1" s="13" t="s">
        <v>67</v>
      </c>
      <c r="G1" s="26">
        <v>2016</v>
      </c>
      <c r="H1" s="27">
        <v>3.1459999999999999</v>
      </c>
      <c r="I1" s="21">
        <v>2017</v>
      </c>
      <c r="J1" s="23">
        <v>3.794</v>
      </c>
      <c r="K1" s="15"/>
    </row>
    <row r="3" spans="1:14" ht="51" x14ac:dyDescent="0.3">
      <c r="A3" s="56" t="s">
        <v>6</v>
      </c>
      <c r="B3" s="56" t="s">
        <v>7</v>
      </c>
      <c r="C3" s="56" t="s">
        <v>8</v>
      </c>
      <c r="D3" s="56" t="s">
        <v>9</v>
      </c>
      <c r="E3" s="56" t="s">
        <v>10</v>
      </c>
      <c r="F3" s="56" t="s">
        <v>11</v>
      </c>
      <c r="G3" s="56" t="s">
        <v>12</v>
      </c>
      <c r="H3" s="56" t="s">
        <v>13</v>
      </c>
      <c r="I3" s="56" t="s">
        <v>70</v>
      </c>
      <c r="J3" s="56" t="s">
        <v>71</v>
      </c>
      <c r="K3" s="56" t="s">
        <v>72</v>
      </c>
      <c r="L3" s="56" t="s">
        <v>65</v>
      </c>
      <c r="M3" s="56" t="s">
        <v>14</v>
      </c>
      <c r="N3" s="56" t="s">
        <v>15</v>
      </c>
    </row>
    <row r="4" spans="1:14" x14ac:dyDescent="0.3">
      <c r="A4" s="57" t="s">
        <v>16</v>
      </c>
      <c r="B4" s="42" t="s">
        <v>17</v>
      </c>
      <c r="C4" s="42" t="s">
        <v>18</v>
      </c>
      <c r="D4" s="42" t="s">
        <v>19</v>
      </c>
      <c r="E4" s="42" t="s">
        <v>20</v>
      </c>
      <c r="F4" s="42" t="s">
        <v>48</v>
      </c>
      <c r="G4" s="42" t="s">
        <v>21</v>
      </c>
      <c r="H4" s="43" t="s">
        <v>22</v>
      </c>
      <c r="I4" s="19">
        <v>527580059</v>
      </c>
      <c r="J4" s="19">
        <v>501774512</v>
      </c>
      <c r="K4" s="19">
        <f>AVERAGE(I4:J4)</f>
        <v>514677285.5</v>
      </c>
      <c r="L4" s="19">
        <f>((I4/$H$1)+(J4/$J$1))/2</f>
        <v>149976715.61070597</v>
      </c>
      <c r="M4" s="18" t="s">
        <v>66</v>
      </c>
      <c r="N4" s="12"/>
    </row>
    <row r="5" spans="1:14" ht="25.5" x14ac:dyDescent="0.3">
      <c r="A5" s="57" t="s">
        <v>16</v>
      </c>
      <c r="B5" s="42" t="s">
        <v>17</v>
      </c>
      <c r="C5" s="42" t="s">
        <v>18</v>
      </c>
      <c r="D5" s="42" t="s">
        <v>19</v>
      </c>
      <c r="E5" s="42" t="s">
        <v>20</v>
      </c>
      <c r="F5" s="44" t="s">
        <v>48</v>
      </c>
      <c r="G5" s="42" t="s">
        <v>21</v>
      </c>
      <c r="H5" s="43" t="s">
        <v>23</v>
      </c>
      <c r="I5" s="19">
        <v>392419941</v>
      </c>
      <c r="J5" s="19">
        <v>373225488</v>
      </c>
      <c r="K5" s="19">
        <f t="shared" ref="K5:K20" si="0">AVERAGE(I5:J5)</f>
        <v>382822714.5</v>
      </c>
      <c r="L5" s="19">
        <f t="shared" ref="L5:L20" si="1">((I5/$H$1)+(J5/$J$1))/2</f>
        <v>111554356.47051707</v>
      </c>
      <c r="M5" s="18" t="s">
        <v>66</v>
      </c>
      <c r="N5" s="12"/>
    </row>
    <row r="6" spans="1:14" x14ac:dyDescent="0.3">
      <c r="A6" s="57" t="s">
        <v>24</v>
      </c>
      <c r="B6" s="42" t="s">
        <v>17</v>
      </c>
      <c r="C6" s="42" t="s">
        <v>18</v>
      </c>
      <c r="D6" s="42" t="s">
        <v>25</v>
      </c>
      <c r="E6" s="42" t="s">
        <v>26</v>
      </c>
      <c r="F6" s="44" t="s">
        <v>47</v>
      </c>
      <c r="G6" s="42" t="s">
        <v>21</v>
      </c>
      <c r="H6" s="43" t="s">
        <v>27</v>
      </c>
      <c r="I6" s="19">
        <v>1283800000</v>
      </c>
      <c r="J6" s="19">
        <v>1290000000</v>
      </c>
      <c r="K6" s="19">
        <f t="shared" si="0"/>
        <v>1286900000</v>
      </c>
      <c r="L6" s="19">
        <f t="shared" si="1"/>
        <v>374042143.69997662</v>
      </c>
      <c r="M6" s="18" t="s">
        <v>66</v>
      </c>
      <c r="N6" s="12"/>
    </row>
    <row r="7" spans="1:14" ht="25.5" x14ac:dyDescent="0.3">
      <c r="A7" s="57" t="s">
        <v>28</v>
      </c>
      <c r="B7" s="42" t="s">
        <v>17</v>
      </c>
      <c r="C7" s="42" t="s">
        <v>18</v>
      </c>
      <c r="D7" s="42" t="s">
        <v>29</v>
      </c>
      <c r="E7" s="42" t="s">
        <v>30</v>
      </c>
      <c r="F7" s="44" t="s">
        <v>46</v>
      </c>
      <c r="G7" s="42" t="s">
        <v>21</v>
      </c>
      <c r="H7" s="43" t="s">
        <v>22</v>
      </c>
      <c r="I7" s="19">
        <v>1187334</v>
      </c>
      <c r="J7" s="19">
        <v>1115570</v>
      </c>
      <c r="K7" s="19">
        <f t="shared" si="0"/>
        <v>1151452</v>
      </c>
      <c r="L7" s="19">
        <f t="shared" si="1"/>
        <v>335722.99957673997</v>
      </c>
      <c r="M7" s="18" t="s">
        <v>66</v>
      </c>
      <c r="N7" s="12"/>
    </row>
    <row r="8" spans="1:14" ht="25.5" x14ac:dyDescent="0.3">
      <c r="A8" s="57" t="s">
        <v>28</v>
      </c>
      <c r="B8" s="42" t="s">
        <v>17</v>
      </c>
      <c r="C8" s="42" t="s">
        <v>18</v>
      </c>
      <c r="D8" s="42" t="s">
        <v>29</v>
      </c>
      <c r="E8" s="42" t="s">
        <v>30</v>
      </c>
      <c r="F8" s="44" t="s">
        <v>46</v>
      </c>
      <c r="G8" s="42" t="s">
        <v>21</v>
      </c>
      <c r="H8" s="43" t="s">
        <v>23</v>
      </c>
      <c r="I8" s="19">
        <v>901479</v>
      </c>
      <c r="J8" s="19">
        <v>810000</v>
      </c>
      <c r="K8" s="19">
        <f t="shared" si="0"/>
        <v>855739.5</v>
      </c>
      <c r="L8" s="19">
        <f t="shared" si="1"/>
        <v>250021.33584295609</v>
      </c>
      <c r="M8" s="18" t="s">
        <v>66</v>
      </c>
      <c r="N8" s="12"/>
    </row>
    <row r="9" spans="1:14" ht="25.5" x14ac:dyDescent="0.3">
      <c r="A9" s="57" t="s">
        <v>28</v>
      </c>
      <c r="B9" s="42" t="s">
        <v>17</v>
      </c>
      <c r="C9" s="42" t="s">
        <v>18</v>
      </c>
      <c r="D9" s="42" t="s">
        <v>29</v>
      </c>
      <c r="E9" s="42" t="s">
        <v>30</v>
      </c>
      <c r="F9" s="44" t="s">
        <v>46</v>
      </c>
      <c r="G9" s="42" t="s">
        <v>21</v>
      </c>
      <c r="H9" s="43" t="s">
        <v>31</v>
      </c>
      <c r="I9" s="19">
        <v>1994772</v>
      </c>
      <c r="J9" s="19">
        <v>1721083</v>
      </c>
      <c r="K9" s="19">
        <f t="shared" si="0"/>
        <v>1857927.5</v>
      </c>
      <c r="L9" s="19">
        <f t="shared" si="1"/>
        <v>543849.4785154463</v>
      </c>
      <c r="M9" s="18" t="s">
        <v>66</v>
      </c>
      <c r="N9" s="12"/>
    </row>
    <row r="10" spans="1:14" ht="25.5" x14ac:dyDescent="0.3">
      <c r="A10" s="57" t="s">
        <v>28</v>
      </c>
      <c r="B10" s="42" t="s">
        <v>17</v>
      </c>
      <c r="C10" s="42" t="s">
        <v>18</v>
      </c>
      <c r="D10" s="42" t="s">
        <v>29</v>
      </c>
      <c r="E10" s="42" t="s">
        <v>30</v>
      </c>
      <c r="F10" s="44" t="s">
        <v>46</v>
      </c>
      <c r="G10" s="42" t="s">
        <v>21</v>
      </c>
      <c r="H10" s="43" t="s">
        <v>27</v>
      </c>
      <c r="I10" s="19">
        <v>38550962</v>
      </c>
      <c r="J10" s="19">
        <v>39344144</v>
      </c>
      <c r="K10" s="19">
        <f t="shared" si="0"/>
        <v>38947553</v>
      </c>
      <c r="L10" s="19">
        <f t="shared" si="1"/>
        <v>11312028.580778496</v>
      </c>
      <c r="M10" s="18" t="s">
        <v>66</v>
      </c>
      <c r="N10" s="12"/>
    </row>
    <row r="11" spans="1:14" x14ac:dyDescent="0.3">
      <c r="A11" s="57" t="s">
        <v>32</v>
      </c>
      <c r="B11" s="42" t="s">
        <v>17</v>
      </c>
      <c r="C11" s="42" t="s">
        <v>18</v>
      </c>
      <c r="D11" s="42" t="s">
        <v>29</v>
      </c>
      <c r="E11" s="42" t="s">
        <v>30</v>
      </c>
      <c r="F11" s="44" t="s">
        <v>49</v>
      </c>
      <c r="G11" s="42" t="s">
        <v>21</v>
      </c>
      <c r="H11" s="43" t="s">
        <v>22</v>
      </c>
      <c r="I11" s="19">
        <v>175867</v>
      </c>
      <c r="J11" s="19">
        <v>171660</v>
      </c>
      <c r="K11" s="19">
        <f t="shared" si="0"/>
        <v>173763.5</v>
      </c>
      <c r="L11" s="19">
        <f t="shared" si="1"/>
        <v>50573.451958976948</v>
      </c>
      <c r="M11" s="18" t="s">
        <v>66</v>
      </c>
      <c r="N11" s="12"/>
    </row>
    <row r="12" spans="1:14" ht="25.5" x14ac:dyDescent="0.3">
      <c r="A12" s="57" t="s">
        <v>32</v>
      </c>
      <c r="B12" s="42" t="s">
        <v>17</v>
      </c>
      <c r="C12" s="42" t="s">
        <v>18</v>
      </c>
      <c r="D12" s="42" t="s">
        <v>29</v>
      </c>
      <c r="E12" s="42" t="s">
        <v>30</v>
      </c>
      <c r="F12" s="44" t="s">
        <v>49</v>
      </c>
      <c r="G12" s="42" t="s">
        <v>21</v>
      </c>
      <c r="H12" s="43" t="s">
        <v>23</v>
      </c>
      <c r="I12" s="19">
        <v>133526</v>
      </c>
      <c r="J12" s="19">
        <v>124640</v>
      </c>
      <c r="K12" s="19">
        <f t="shared" si="0"/>
        <v>129083</v>
      </c>
      <c r="L12" s="19">
        <f t="shared" si="1"/>
        <v>37647.486864024941</v>
      </c>
      <c r="M12" s="18" t="s">
        <v>66</v>
      </c>
      <c r="N12" s="12"/>
    </row>
    <row r="13" spans="1:14" ht="25.5" x14ac:dyDescent="0.3">
      <c r="A13" s="57" t="s">
        <v>32</v>
      </c>
      <c r="B13" s="42" t="s">
        <v>17</v>
      </c>
      <c r="C13" s="42" t="s">
        <v>18</v>
      </c>
      <c r="D13" s="42" t="s">
        <v>29</v>
      </c>
      <c r="E13" s="42" t="s">
        <v>30</v>
      </c>
      <c r="F13" s="44" t="s">
        <v>49</v>
      </c>
      <c r="G13" s="42" t="s">
        <v>21</v>
      </c>
      <c r="H13" s="43" t="s">
        <v>31</v>
      </c>
      <c r="I13" s="19">
        <v>295464</v>
      </c>
      <c r="J13" s="19">
        <v>264834</v>
      </c>
      <c r="K13" s="19">
        <f t="shared" si="0"/>
        <v>280149</v>
      </c>
      <c r="L13" s="19">
        <f t="shared" si="1"/>
        <v>81860.364559962007</v>
      </c>
      <c r="M13" s="18" t="s">
        <v>66</v>
      </c>
      <c r="N13" s="12"/>
    </row>
    <row r="14" spans="1:14" x14ac:dyDescent="0.3">
      <c r="A14" s="57" t="s">
        <v>32</v>
      </c>
      <c r="B14" s="42" t="s">
        <v>17</v>
      </c>
      <c r="C14" s="42" t="s">
        <v>18</v>
      </c>
      <c r="D14" s="42" t="s">
        <v>29</v>
      </c>
      <c r="E14" s="42" t="s">
        <v>30</v>
      </c>
      <c r="F14" s="44" t="s">
        <v>49</v>
      </c>
      <c r="G14" s="42" t="s">
        <v>21</v>
      </c>
      <c r="H14" s="43" t="s">
        <v>27</v>
      </c>
      <c r="I14" s="19">
        <v>5710129</v>
      </c>
      <c r="J14" s="19">
        <v>6054131</v>
      </c>
      <c r="K14" s="19">
        <f t="shared" si="0"/>
        <v>5882130</v>
      </c>
      <c r="L14" s="19">
        <f t="shared" si="1"/>
        <v>1705378.0483186722</v>
      </c>
      <c r="M14" s="18" t="s">
        <v>66</v>
      </c>
      <c r="N14" s="12"/>
    </row>
    <row r="15" spans="1:14" ht="25.5" x14ac:dyDescent="0.3">
      <c r="A15" s="57" t="s">
        <v>33</v>
      </c>
      <c r="B15" s="42" t="s">
        <v>17</v>
      </c>
      <c r="C15" s="42" t="s">
        <v>18</v>
      </c>
      <c r="D15" s="42" t="s">
        <v>25</v>
      </c>
      <c r="E15" s="42" t="s">
        <v>26</v>
      </c>
      <c r="F15" s="44" t="s">
        <v>45</v>
      </c>
      <c r="G15" s="42" t="s">
        <v>21</v>
      </c>
      <c r="H15" s="43" t="s">
        <v>22</v>
      </c>
      <c r="I15" s="19">
        <v>851347</v>
      </c>
      <c r="J15" s="19">
        <v>793263</v>
      </c>
      <c r="K15" s="19">
        <f t="shared" si="0"/>
        <v>822305</v>
      </c>
      <c r="L15" s="19">
        <f t="shared" si="1"/>
        <v>239848.03840909177</v>
      </c>
      <c r="M15" s="18" t="s">
        <v>66</v>
      </c>
      <c r="N15" s="12"/>
    </row>
    <row r="16" spans="1:14" ht="25.5" x14ac:dyDescent="0.3">
      <c r="A16" s="57" t="s">
        <v>33</v>
      </c>
      <c r="B16" s="42" t="s">
        <v>17</v>
      </c>
      <c r="C16" s="42" t="s">
        <v>18</v>
      </c>
      <c r="D16" s="42" t="s">
        <v>25</v>
      </c>
      <c r="E16" s="42" t="s">
        <v>26</v>
      </c>
      <c r="F16" s="44" t="s">
        <v>45</v>
      </c>
      <c r="G16" s="42" t="s">
        <v>21</v>
      </c>
      <c r="H16" s="43" t="s">
        <v>23</v>
      </c>
      <c r="I16" s="19">
        <v>646383</v>
      </c>
      <c r="J16" s="19">
        <v>575977</v>
      </c>
      <c r="K16" s="19">
        <f t="shared" si="0"/>
        <v>611180</v>
      </c>
      <c r="L16" s="19">
        <f t="shared" si="1"/>
        <v>178637.22758288341</v>
      </c>
      <c r="M16" s="18" t="s">
        <v>66</v>
      </c>
      <c r="N16" s="12"/>
    </row>
    <row r="17" spans="1:14" ht="25.5" x14ac:dyDescent="0.3">
      <c r="A17" s="57" t="s">
        <v>33</v>
      </c>
      <c r="B17" s="42" t="s">
        <v>17</v>
      </c>
      <c r="C17" s="42" t="s">
        <v>18</v>
      </c>
      <c r="D17" s="42" t="s">
        <v>25</v>
      </c>
      <c r="E17" s="42" t="s">
        <v>26</v>
      </c>
      <c r="F17" s="44" t="s">
        <v>45</v>
      </c>
      <c r="G17" s="42" t="s">
        <v>21</v>
      </c>
      <c r="H17" s="43" t="s">
        <v>31</v>
      </c>
      <c r="I17" s="19">
        <v>1430300</v>
      </c>
      <c r="J17" s="19">
        <v>1223832</v>
      </c>
      <c r="K17" s="19">
        <f t="shared" si="0"/>
        <v>1327066</v>
      </c>
      <c r="L17" s="19">
        <f t="shared" si="1"/>
        <v>388605.5940034471</v>
      </c>
      <c r="M17" s="18" t="s">
        <v>66</v>
      </c>
      <c r="N17" s="12"/>
    </row>
    <row r="18" spans="1:14" ht="25.5" x14ac:dyDescent="0.3">
      <c r="A18" s="57" t="s">
        <v>33</v>
      </c>
      <c r="B18" s="42" t="s">
        <v>17</v>
      </c>
      <c r="C18" s="42" t="s">
        <v>18</v>
      </c>
      <c r="D18" s="42" t="s">
        <v>25</v>
      </c>
      <c r="E18" s="42" t="s">
        <v>26</v>
      </c>
      <c r="F18" s="44" t="s">
        <v>45</v>
      </c>
      <c r="G18" s="42" t="s">
        <v>21</v>
      </c>
      <c r="H18" s="43" t="s">
        <v>27</v>
      </c>
      <c r="I18" s="19">
        <v>27641970</v>
      </c>
      <c r="J18" s="19">
        <v>27976929</v>
      </c>
      <c r="K18" s="19">
        <f t="shared" si="0"/>
        <v>27809449.5</v>
      </c>
      <c r="L18" s="19">
        <f t="shared" si="1"/>
        <v>8080189.385170348</v>
      </c>
      <c r="M18" s="18" t="s">
        <v>66</v>
      </c>
      <c r="N18" s="16"/>
    </row>
    <row r="19" spans="1:14" ht="27" x14ac:dyDescent="0.3">
      <c r="A19" s="57" t="s">
        <v>34</v>
      </c>
      <c r="B19" s="42" t="s">
        <v>17</v>
      </c>
      <c r="C19" s="42" t="s">
        <v>18</v>
      </c>
      <c r="D19" s="42" t="s">
        <v>35</v>
      </c>
      <c r="E19" s="42" t="s">
        <v>20</v>
      </c>
      <c r="F19" s="44" t="s">
        <v>48</v>
      </c>
      <c r="G19" s="42" t="s">
        <v>21</v>
      </c>
      <c r="H19" s="43" t="s">
        <v>27</v>
      </c>
      <c r="I19" s="19">
        <v>0</v>
      </c>
      <c r="J19" s="19">
        <v>0</v>
      </c>
      <c r="K19" s="19">
        <f t="shared" si="0"/>
        <v>0</v>
      </c>
      <c r="L19" s="19">
        <f t="shared" si="1"/>
        <v>0</v>
      </c>
      <c r="M19" s="18" t="s">
        <v>66</v>
      </c>
      <c r="N19" s="17" t="s">
        <v>64</v>
      </c>
    </row>
    <row r="20" spans="1:14" ht="53.25" thickBot="1" x14ac:dyDescent="0.35">
      <c r="A20" s="58" t="s">
        <v>36</v>
      </c>
      <c r="B20" s="45" t="s">
        <v>17</v>
      </c>
      <c r="C20" s="45" t="s">
        <v>37</v>
      </c>
      <c r="D20" s="45" t="s">
        <v>35</v>
      </c>
      <c r="E20" s="45" t="s">
        <v>20</v>
      </c>
      <c r="F20" s="46" t="s">
        <v>48</v>
      </c>
      <c r="G20" s="45" t="s">
        <v>21</v>
      </c>
      <c r="H20" s="47" t="s">
        <v>27</v>
      </c>
      <c r="I20" s="20">
        <v>0</v>
      </c>
      <c r="J20" s="20">
        <v>0</v>
      </c>
      <c r="K20" s="20">
        <f t="shared" si="0"/>
        <v>0</v>
      </c>
      <c r="L20" s="20">
        <f t="shared" si="1"/>
        <v>0</v>
      </c>
      <c r="M20" s="62" t="s">
        <v>66</v>
      </c>
      <c r="N20" s="17" t="s">
        <v>63</v>
      </c>
    </row>
    <row r="21" spans="1:14" s="48" customFormat="1" ht="13.5" thickBot="1" x14ac:dyDescent="0.25">
      <c r="A21" s="59" t="s">
        <v>5</v>
      </c>
      <c r="H21" s="49"/>
      <c r="I21" s="50"/>
      <c r="J21" s="50"/>
      <c r="K21" s="50">
        <f>SUBTOTAL(9,K4:K20)</f>
        <v>2264247798</v>
      </c>
      <c r="L21" s="51">
        <f>SUM(L4:L20)</f>
        <v>658777577.77278078</v>
      </c>
    </row>
    <row r="23" spans="1:14" x14ac:dyDescent="0.3">
      <c r="A23" s="60" t="s">
        <v>85</v>
      </c>
    </row>
  </sheetData>
  <autoFilter ref="B3:H3"/>
  <hyperlinks>
    <hyperlink ref="M4" r:id="rId1"/>
    <hyperlink ref="M5:M20" r:id="rId2" display="OECD (201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90" zoomScaleNormal="90" workbookViewId="0"/>
  </sheetViews>
  <sheetFormatPr defaultRowHeight="15" x14ac:dyDescent="0.3"/>
  <cols>
    <col min="1" max="1" width="46.85546875" customWidth="1"/>
    <col min="2" max="2" width="16.5703125" customWidth="1"/>
    <col min="3" max="3" width="12.140625" customWidth="1"/>
    <col min="4" max="4" width="10.85546875" customWidth="1"/>
    <col min="5" max="5" width="13.42578125" customWidth="1"/>
    <col min="6" max="6" width="12.42578125" customWidth="1"/>
    <col min="7" max="7" width="15.42578125" customWidth="1"/>
    <col min="10" max="10" width="10.28515625" customWidth="1"/>
    <col min="11" max="11" width="10.42578125" customWidth="1"/>
  </cols>
  <sheetData>
    <row r="1" spans="1:1" ht="15.75" x14ac:dyDescent="0.3">
      <c r="A1" s="37" t="s">
        <v>38</v>
      </c>
    </row>
    <row r="2" spans="1:1" ht="15.75" x14ac:dyDescent="0.3">
      <c r="A2" s="38"/>
    </row>
    <row r="3" spans="1:1" ht="27" x14ac:dyDescent="0.3">
      <c r="A3" s="39"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90" zoomScaleNormal="90" workbookViewId="0"/>
  </sheetViews>
  <sheetFormatPr defaultRowHeight="15" x14ac:dyDescent="0.3"/>
  <cols>
    <col min="1" max="1" width="49.7109375" customWidth="1"/>
    <col min="2" max="2" width="20.5703125" customWidth="1"/>
    <col min="3" max="3" width="13.7109375" customWidth="1"/>
    <col min="5" max="5" width="10.7109375" customWidth="1"/>
    <col min="6" max="6" width="13.140625" customWidth="1"/>
    <col min="13" max="13" width="14.42578125" customWidth="1"/>
  </cols>
  <sheetData>
    <row r="1" spans="1:1" ht="15.75" x14ac:dyDescent="0.3">
      <c r="A1" s="37" t="s">
        <v>3</v>
      </c>
    </row>
    <row r="2" spans="1:1" ht="15.75" x14ac:dyDescent="0.3">
      <c r="A2" s="38"/>
    </row>
    <row r="3" spans="1:1" ht="27.6" customHeight="1" x14ac:dyDescent="0.3">
      <c r="A3" s="39" t="s">
        <v>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zoomScale="90" zoomScaleNormal="90" workbookViewId="0">
      <selection activeCell="P5" sqref="P5"/>
    </sheetView>
  </sheetViews>
  <sheetFormatPr defaultRowHeight="15" x14ac:dyDescent="0.3"/>
  <cols>
    <col min="1" max="1" width="53.5703125" customWidth="1"/>
    <col min="2" max="2" width="18.42578125" customWidth="1"/>
    <col min="3" max="3" width="27.140625" customWidth="1"/>
    <col min="4" max="4" width="12.7109375" customWidth="1"/>
    <col min="5" max="5" width="12.42578125" customWidth="1"/>
    <col min="6" max="6" width="10.85546875" customWidth="1"/>
    <col min="7" max="7" width="13" customWidth="1"/>
    <col min="8" max="9" width="15.28515625" customWidth="1"/>
    <col min="10" max="10" width="13.42578125" bestFit="1" customWidth="1"/>
    <col min="11" max="11" width="14" customWidth="1"/>
    <col min="12" max="12" width="38.85546875" customWidth="1"/>
    <col min="13" max="13" width="29.85546875" customWidth="1"/>
  </cols>
  <sheetData>
    <row r="1" spans="1:15" ht="16.5" thickBot="1" x14ac:dyDescent="0.35">
      <c r="A1" s="28" t="s">
        <v>68</v>
      </c>
      <c r="B1" s="28"/>
      <c r="C1" s="40" t="s">
        <v>67</v>
      </c>
      <c r="D1" s="21">
        <v>2016</v>
      </c>
      <c r="E1" s="21">
        <v>3.1459999999999999</v>
      </c>
      <c r="F1" s="22">
        <v>2017</v>
      </c>
      <c r="G1" s="23">
        <v>3.794</v>
      </c>
    </row>
    <row r="3" spans="1:15" ht="63.75" x14ac:dyDescent="0.3">
      <c r="A3" s="56" t="s">
        <v>40</v>
      </c>
      <c r="B3" s="56" t="s">
        <v>41</v>
      </c>
      <c r="C3" s="56" t="s">
        <v>42</v>
      </c>
      <c r="D3" s="56" t="s">
        <v>43</v>
      </c>
      <c r="E3" s="56" t="s">
        <v>9</v>
      </c>
      <c r="F3" s="56" t="s">
        <v>44</v>
      </c>
      <c r="G3" s="56" t="s">
        <v>39</v>
      </c>
      <c r="H3" s="56" t="s">
        <v>70</v>
      </c>
      <c r="I3" s="56" t="s">
        <v>71</v>
      </c>
      <c r="J3" s="56" t="s">
        <v>72</v>
      </c>
      <c r="K3" s="56" t="s">
        <v>65</v>
      </c>
      <c r="L3" s="56" t="s">
        <v>14</v>
      </c>
      <c r="M3" s="56" t="s">
        <v>15</v>
      </c>
    </row>
    <row r="4" spans="1:15" ht="76.5" x14ac:dyDescent="0.3">
      <c r="A4" s="7" t="s">
        <v>50</v>
      </c>
      <c r="B4" s="3" t="s">
        <v>51</v>
      </c>
      <c r="C4" s="3" t="s">
        <v>52</v>
      </c>
      <c r="D4" s="3" t="s">
        <v>21</v>
      </c>
      <c r="E4" s="9" t="s">
        <v>53</v>
      </c>
      <c r="F4" s="2" t="s">
        <v>48</v>
      </c>
      <c r="G4" s="3" t="s">
        <v>54</v>
      </c>
      <c r="H4" s="14">
        <v>186000000</v>
      </c>
      <c r="I4" s="14">
        <v>210000000</v>
      </c>
      <c r="J4" s="14">
        <f>SUM(H4:I4)/2</f>
        <v>198000000</v>
      </c>
      <c r="K4" s="14">
        <f>((H4/$E$1)+(I4/$G$1))/2</f>
        <v>57236624.495933451</v>
      </c>
      <c r="L4" s="41" t="s">
        <v>55</v>
      </c>
      <c r="M4" s="8"/>
      <c r="N4" s="10"/>
      <c r="O4" s="10"/>
    </row>
    <row r="5" spans="1:15" ht="25.5" x14ac:dyDescent="0.3">
      <c r="A5" s="7" t="s">
        <v>56</v>
      </c>
      <c r="B5" s="3" t="s">
        <v>57</v>
      </c>
      <c r="C5" s="3" t="s">
        <v>52</v>
      </c>
      <c r="D5" s="3" t="s">
        <v>21</v>
      </c>
      <c r="E5" s="9" t="s">
        <v>53</v>
      </c>
      <c r="F5" s="2" t="s">
        <v>48</v>
      </c>
      <c r="G5" s="3" t="s">
        <v>54</v>
      </c>
      <c r="H5" s="4" t="s">
        <v>69</v>
      </c>
      <c r="I5" s="4" t="s">
        <v>69</v>
      </c>
      <c r="J5" s="4" t="s">
        <v>69</v>
      </c>
      <c r="K5" s="14" t="s">
        <v>69</v>
      </c>
      <c r="L5" s="41"/>
      <c r="M5" s="8" t="s">
        <v>58</v>
      </c>
      <c r="N5" s="10"/>
      <c r="O5" s="10"/>
    </row>
    <row r="6" spans="1:15" ht="104.25" thickBot="1" x14ac:dyDescent="0.35">
      <c r="A6" s="7" t="s">
        <v>73</v>
      </c>
      <c r="B6" s="3" t="s">
        <v>59</v>
      </c>
      <c r="C6" s="3" t="s">
        <v>52</v>
      </c>
      <c r="D6" s="3" t="s">
        <v>21</v>
      </c>
      <c r="E6" s="9" t="s">
        <v>53</v>
      </c>
      <c r="F6" s="3" t="s">
        <v>60</v>
      </c>
      <c r="G6" s="3" t="s">
        <v>54</v>
      </c>
      <c r="H6" s="25">
        <f>1860461674*0.41</f>
        <v>762789286.33999991</v>
      </c>
      <c r="I6" s="25">
        <f>2790239766*0.41</f>
        <v>1143998304.0599999</v>
      </c>
      <c r="J6" s="25">
        <f>AVERAGE(H6:I6)</f>
        <v>953393795.19999993</v>
      </c>
      <c r="K6" s="14">
        <f t="shared" ref="K6" si="0">((H6/$E$1)+(I6/$G$1))/2</f>
        <v>271995750.68284279</v>
      </c>
      <c r="L6" s="24" t="s">
        <v>61</v>
      </c>
      <c r="M6" s="63" t="s">
        <v>62</v>
      </c>
      <c r="N6" s="10"/>
      <c r="O6" s="10"/>
    </row>
    <row r="7" spans="1:15" s="54" customFormat="1" ht="13.5" thickBot="1" x14ac:dyDescent="0.25">
      <c r="A7" s="53" t="s">
        <v>5</v>
      </c>
      <c r="J7" s="55">
        <f>SUM(J4:J6)</f>
        <v>1151393795.1999998</v>
      </c>
      <c r="K7" s="55">
        <f>SUM(K4:K6)</f>
        <v>329232375.17877626</v>
      </c>
    </row>
    <row r="9" spans="1:15" x14ac:dyDescent="0.3">
      <c r="A9" s="52" t="s">
        <v>85</v>
      </c>
    </row>
  </sheetData>
  <autoFilter ref="C3:G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Fiscal support</vt:lpstr>
      <vt:lpstr>Public finance (domestic)</vt:lpstr>
      <vt:lpstr>Public finance (international)</vt:lpstr>
      <vt:lpstr>SOE investment</vt:lpstr>
    </vt:vector>
  </TitlesOfParts>
  <Manager/>
  <Company>FÖS e.V.</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FÖS - P3 Energie</dc:creator>
  <cp:keywords/>
  <dc:description/>
  <cp:lastModifiedBy>Natalie Brighty</cp:lastModifiedBy>
  <cp:revision/>
  <dcterms:created xsi:type="dcterms:W3CDTF">2015-10-19T12:12:58Z</dcterms:created>
  <dcterms:modified xsi:type="dcterms:W3CDTF">2019-07-19T13:56:51Z</dcterms:modified>
  <cp:category/>
  <cp:contentStatus/>
</cp:coreProperties>
</file>