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
    </mc:Choice>
  </mc:AlternateContent>
  <bookViews>
    <workbookView xWindow="0" yWindow="0" windowWidth="18645" windowHeight="6945" tabRatio="652" firstSheet="1" activeTab="4"/>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 i="9" l="1"/>
  <c r="L4" i="6"/>
  <c r="L5" i="6"/>
  <c r="L6" i="6"/>
  <c r="L7" i="6"/>
  <c r="L10" i="6"/>
  <c r="L11" i="6"/>
  <c r="L12" i="6"/>
  <c r="L13" i="6"/>
  <c r="L14" i="6"/>
  <c r="L15" i="6"/>
  <c r="J4" i="9"/>
  <c r="L16" i="6" l="1"/>
  <c r="K12" i="6"/>
  <c r="K4" i="6"/>
  <c r="K5" i="6"/>
  <c r="K6" i="6"/>
  <c r="K7" i="6"/>
  <c r="K10" i="6"/>
  <c r="K11" i="6"/>
  <c r="K13" i="6"/>
  <c r="K14" i="6"/>
  <c r="K15" i="6"/>
  <c r="K16" i="6" l="1"/>
</calcChain>
</file>

<file path=xl/sharedStrings.xml><?xml version="1.0" encoding="utf-8"?>
<sst xmlns="http://schemas.openxmlformats.org/spreadsheetml/2006/main" count="168" uniqueCount="71">
  <si>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</si>
  <si>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</si>
  <si>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</si>
  <si>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</si>
  <si>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</si>
  <si>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Coal-fired power production</t>
  </si>
  <si>
    <t>TOTAL</t>
  </si>
  <si>
    <t>Measure</t>
  </si>
  <si>
    <t>Level</t>
  </si>
  <si>
    <t>Mechanism</t>
  </si>
  <si>
    <t>Incidence</t>
  </si>
  <si>
    <t>Indicator</t>
  </si>
  <si>
    <t>Stage</t>
  </si>
  <si>
    <t>Fuel type</t>
  </si>
  <si>
    <t>Fuel sub-type</t>
  </si>
  <si>
    <t>Source</t>
  </si>
  <si>
    <t>Notes</t>
  </si>
  <si>
    <t>Central</t>
  </si>
  <si>
    <t>Budgetary transfer</t>
  </si>
  <si>
    <t>Producer Support Estimate</t>
  </si>
  <si>
    <t>Coal</t>
  </si>
  <si>
    <t xml:space="preserve">  Coking coal</t>
  </si>
  <si>
    <t xml:space="preserve">  Other bituminous coal</t>
  </si>
  <si>
    <t>Inherited Liabilities Related to Coal Mining</t>
  </si>
  <si>
    <t>Land and natural resources</t>
  </si>
  <si>
    <t>General Services Support Estimate</t>
  </si>
  <si>
    <t>Reduced Rate of VAT for Domestic Fuel and Power</t>
  </si>
  <si>
    <t>Tax expenditure</t>
  </si>
  <si>
    <t>Direct Consumption</t>
  </si>
  <si>
    <t>Consumer Support Estimate</t>
  </si>
  <si>
    <t xml:space="preserve">  Patent fuel</t>
  </si>
  <si>
    <t>Mineral Extraction Allowance</t>
  </si>
  <si>
    <t>Reduction in Climate Change Levy to customers with Climate Change Agreements</t>
  </si>
  <si>
    <t>Exemption from Climate Change Levy for Metallurgical and Mineralogical Processes</t>
  </si>
  <si>
    <t>Exemption from Climate Change Levy for Supplies to CHP stations</t>
  </si>
  <si>
    <t>Exemption from Climate Change Levy for Supplies used in Some Forms of Transport</t>
  </si>
  <si>
    <t>Exemption from Climate Change Levy for energy supplies not used as fuel</t>
  </si>
  <si>
    <t>Exemption from Climate Change Levy for Supplies not for burning or consumption in the UK</t>
  </si>
  <si>
    <t>Public finance (domestic)</t>
  </si>
  <si>
    <t>Measure or project 
(written description)</t>
  </si>
  <si>
    <t>Source of subsidy 
(entity / institution name, or ministry if available)</t>
  </si>
  <si>
    <t>Recipient country 
(for international support)</t>
  </si>
  <si>
    <t xml:space="preserve">Suek Limited   </t>
  </si>
  <si>
    <t>UK Export Finance</t>
  </si>
  <si>
    <t>Guarantee</t>
  </si>
  <si>
    <t>Mining</t>
  </si>
  <si>
    <t>Russian Federation</t>
  </si>
  <si>
    <t>https://www.gov.uk/government/publications/uk-export-finance-business-supported-2016-to-2017    _x000D_
_x000D_
https://www.gov.uk/government/uploads/system/uploads/attachment_data/file/630168/ukef-uk-export-finance-annual-report-2016-17-annexes.pdf</t>
  </si>
  <si>
    <t>Estimated annual amount
(USD)</t>
  </si>
  <si>
    <t>Transition support (decommissioning and rehabilitation)</t>
  </si>
  <si>
    <t>OECD (2019)</t>
  </si>
  <si>
    <t>Electricity consumption (households)</t>
  </si>
  <si>
    <t>Power consumption (industry and business)</t>
  </si>
  <si>
    <t xml:space="preserve">Measure still active but no estimates of the revenue foregone due to the MEA are available. </t>
  </si>
  <si>
    <t>Exchange rates* (USD/GBP)</t>
  </si>
  <si>
    <t>* Annual average exchange rates are obtained from: https://www.irs.gov/individuals/international-taxpayers/yearly-average-currency-exchange-rates</t>
  </si>
  <si>
    <t>Investment by national-level majority state-owned enterprises (SOEs)</t>
  </si>
  <si>
    <t>2016
(GBP)</t>
  </si>
  <si>
    <t>2017
(GBP)</t>
  </si>
  <si>
    <t>Estimated annual amount
(GBP)</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</si>
  <si>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</si>
  <si>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</si>
  <si>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</si>
  <si>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</si>
  <si>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</si>
  <si>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</si>
  <si>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United Kingdom data sheet</t>
  </si>
  <si>
    <t>• United Kingdom country study: odi.org/g20-coal-subsidies/united-kingdom</t>
  </si>
  <si>
    <t>Fiscal support (budgetary transfers and tax exemptions)</t>
  </si>
  <si>
    <t>No domestic finance for coal was identified from the public finance institutions of United Kingdom.</t>
  </si>
  <si>
    <t>No investment for coal was identified by national-level majority state-owned enterprises in the United Kingdom.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</si>
</sst>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407]General"/>
  </numFmts>
  <fonts count="59"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sz val="10"/>
      <name val="Calibri"/>
      <family val="2"/>
    </font>
    <font>
      <sz val="10"/>
      <color theme="1"/>
      <name val="Calibri"/>
      <family val="2"/>
    </font>
    <font>
      <sz val="10"/>
      <name val="Trebuchet MS"/>
      <family val="2"/>
    </font>
    <font>
      <i/>
      <sz val="10"/>
      <color theme="1"/>
      <name val="Calibri"/>
      <family val="2"/>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
      <u/>
      <sz val="10"/>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47" fillId="0" borderId="0" applyNumberFormat="0" applyFill="0" applyBorder="0" applyAlignment="0" applyProtection="0"/>
    <xf numFmtId="0" fontId="54" fillId="0" borderId="0" applyNumberFormat="0" applyFill="0" applyBorder="0" applyAlignment="0" applyProtection="0"/>
  </cellStyleXfs>
  <cellXfs count="54">
    <xf numFmtId="0" fontId="0" fillId="0" borderId="0" xfId="0"/>
    <xf numFmtId="0" fontId="35" fillId="0" borderId="0" xfId="0" applyFont="1" applyAlignment="1">
      <alignment wrapText="1"/>
    </xf>
    <xf numFmtId="0" fontId="0" fillId="0" borderId="0" xfId="0" applyAlignment="1">
      <alignment wrapText="1"/>
    </xf>
    <xf numFmtId="0" fontId="49" fillId="0" borderId="0" xfId="85" applyFont="1" applyBorder="1" applyAlignment="1">
      <alignment horizontal="left" vertical="center"/>
    </xf>
    <xf numFmtId="0" fontId="47" fillId="0" borderId="0" xfId="121"/>
    <xf numFmtId="0" fontId="50" fillId="0" borderId="15" xfId="0" applyFont="1" applyFill="1" applyBorder="1" applyAlignment="1">
      <alignment horizontal="left" vertical="center" wrapText="1"/>
    </xf>
    <xf numFmtId="0" fontId="51" fillId="0" borderId="15" xfId="0" applyFont="1" applyBorder="1"/>
    <xf numFmtId="0" fontId="0" fillId="0" borderId="0" xfId="0" applyAlignment="1"/>
    <xf numFmtId="0" fontId="0" fillId="0" borderId="12" xfId="0" applyBorder="1" applyAlignment="1"/>
    <xf numFmtId="0" fontId="0" fillId="0" borderId="13" xfId="0" applyBorder="1" applyAlignment="1"/>
    <xf numFmtId="0" fontId="0" fillId="0" borderId="14" xfId="0" applyBorder="1" applyAlignment="1"/>
    <xf numFmtId="0" fontId="37" fillId="0" borderId="12" xfId="85" applyFont="1" applyBorder="1" applyAlignment="1">
      <alignment horizontal="center" vertical="center"/>
    </xf>
    <xf numFmtId="3" fontId="0" fillId="0" borderId="0" xfId="0" applyNumberFormat="1"/>
    <xf numFmtId="3" fontId="51" fillId="0" borderId="0" xfId="0" applyNumberFormat="1" applyFont="1" applyFill="1" applyBorder="1"/>
    <xf numFmtId="3" fontId="51" fillId="0" borderId="0" xfId="0" applyNumberFormat="1" applyFont="1"/>
    <xf numFmtId="0" fontId="45" fillId="0" borderId="11" xfId="0" applyFont="1" applyFill="1" applyBorder="1" applyAlignment="1">
      <alignment wrapText="1"/>
    </xf>
    <xf numFmtId="0" fontId="0" fillId="0" borderId="0" xfId="0" applyBorder="1" applyAlignment="1"/>
    <xf numFmtId="0" fontId="37" fillId="0" borderId="13" xfId="85" applyFont="1" applyBorder="1" applyAlignment="1">
      <alignment horizontal="right" vertical="center"/>
    </xf>
    <xf numFmtId="0" fontId="52" fillId="0" borderId="13" xfId="0" applyFont="1" applyBorder="1" applyAlignment="1">
      <alignment horizontal="right"/>
    </xf>
    <xf numFmtId="0" fontId="0" fillId="0" borderId="14" xfId="0" applyBorder="1" applyAlignment="1">
      <alignment horizontal="right"/>
    </xf>
    <xf numFmtId="0" fontId="53" fillId="0" borderId="0" xfId="0" applyFont="1" applyFill="1" applyBorder="1"/>
    <xf numFmtId="0" fontId="51" fillId="0" borderId="15" xfId="0" applyFont="1" applyFill="1" applyBorder="1" applyAlignment="1">
      <alignment wrapText="1"/>
    </xf>
    <xf numFmtId="0" fontId="51" fillId="0" borderId="15" xfId="0" applyFont="1" applyBorder="1" applyAlignment="1">
      <alignment wrapText="1"/>
    </xf>
    <xf numFmtId="0" fontId="53" fillId="0" borderId="0" xfId="0" applyFont="1" applyFill="1" applyBorder="1" applyAlignment="1"/>
    <xf numFmtId="0" fontId="55" fillId="33" borderId="0" xfId="0" applyFont="1" applyFill="1" applyBorder="1" applyAlignment="1"/>
    <xf numFmtId="0" fontId="2" fillId="0" borderId="0" xfId="0" applyFont="1" applyAlignment="1">
      <alignment wrapText="1"/>
    </xf>
    <xf numFmtId="0" fontId="2" fillId="0" borderId="0" xfId="0" applyFont="1" applyBorder="1" applyAlignment="1">
      <alignment wrapText="1"/>
    </xf>
    <xf numFmtId="0" fontId="54" fillId="0" borderId="0" xfId="122" applyBorder="1" applyAlignment="1">
      <alignment wrapText="1"/>
    </xf>
    <xf numFmtId="0" fontId="47" fillId="0" borderId="0" xfId="121" applyBorder="1" applyAlignment="1">
      <alignment wrapText="1"/>
    </xf>
    <xf numFmtId="0" fontId="35" fillId="0" borderId="0" xfId="0" applyFont="1" applyBorder="1"/>
    <xf numFmtId="0" fontId="2" fillId="0" borderId="0" xfId="0" applyFont="1" applyBorder="1"/>
    <xf numFmtId="0" fontId="48" fillId="0" borderId="0" xfId="0" applyFont="1" applyBorder="1" applyAlignment="1">
      <alignment wrapText="1"/>
    </xf>
    <xf numFmtId="0" fontId="55" fillId="33" borderId="0" xfId="85" applyFont="1" applyFill="1" applyBorder="1" applyAlignment="1">
      <alignment horizontal="left" vertical="center"/>
    </xf>
    <xf numFmtId="0" fontId="50" fillId="0" borderId="15" xfId="0" applyFont="1" applyFill="1" applyBorder="1" applyAlignment="1">
      <alignment horizontal="center" vertical="center" wrapText="1"/>
    </xf>
    <xf numFmtId="3" fontId="51" fillId="0" borderId="15" xfId="0" applyNumberFormat="1" applyFont="1" applyBorder="1" applyAlignment="1">
      <alignment horizontal="center" vertical="center"/>
    </xf>
    <xf numFmtId="0" fontId="51" fillId="0" borderId="16" xfId="0" applyFont="1" applyBorder="1" applyAlignment="1">
      <alignment wrapText="1"/>
    </xf>
    <xf numFmtId="0" fontId="50" fillId="0" borderId="16" xfId="0" applyFont="1" applyFill="1" applyBorder="1" applyAlignment="1">
      <alignment horizontal="center" vertical="center" wrapText="1"/>
    </xf>
    <xf numFmtId="3" fontId="51" fillId="0" borderId="16" xfId="0" applyNumberFormat="1" applyFont="1" applyBorder="1" applyAlignment="1">
      <alignment horizontal="center" vertical="center"/>
    </xf>
    <xf numFmtId="0" fontId="51" fillId="0" borderId="16" xfId="0" applyFont="1" applyBorder="1"/>
    <xf numFmtId="0" fontId="46" fillId="0" borderId="12" xfId="0" applyFont="1" applyBorder="1" applyAlignment="1">
      <alignment wrapText="1"/>
    </xf>
    <xf numFmtId="0" fontId="46" fillId="0" borderId="13" xfId="0" applyFont="1" applyBorder="1"/>
    <xf numFmtId="3" fontId="46" fillId="0" borderId="13" xfId="0" applyNumberFormat="1" applyFont="1" applyBorder="1"/>
    <xf numFmtId="3" fontId="46" fillId="0" borderId="13" xfId="0" applyNumberFormat="1" applyFont="1" applyFill="1" applyBorder="1"/>
    <xf numFmtId="0" fontId="58" fillId="0" borderId="11" xfId="121" applyFont="1" applyFill="1" applyBorder="1" applyAlignment="1">
      <alignment horizontal="center" vertical="center"/>
    </xf>
    <xf numFmtId="0" fontId="55" fillId="33" borderId="0" xfId="85" applyFont="1" applyFill="1" applyAlignment="1">
      <alignment vertical="center"/>
    </xf>
    <xf numFmtId="0" fontId="2" fillId="0" borderId="0" xfId="0" applyFont="1"/>
    <xf numFmtId="0" fontId="43" fillId="0" borderId="0" xfId="0" applyFont="1" applyAlignment="1">
      <alignment wrapText="1"/>
    </xf>
    <xf numFmtId="0" fontId="55" fillId="33" borderId="0" xfId="85" applyFont="1" applyFill="1" applyAlignment="1">
      <alignment horizontal="left" vertical="top"/>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3" fontId="43" fillId="0" borderId="11" xfId="0" applyNumberFormat="1" applyFont="1" applyBorder="1" applyAlignment="1">
      <alignment horizontal="center" vertical="center"/>
    </xf>
    <xf numFmtId="0" fontId="46" fillId="34" borderId="16" xfId="0" applyFont="1" applyFill="1" applyBorder="1" applyAlignment="1">
      <alignment horizontal="center" vertical="center" wrapText="1"/>
    </xf>
    <xf numFmtId="0" fontId="46" fillId="0" borderId="11" xfId="0" applyFont="1" applyBorder="1" applyAlignment="1">
      <alignment vertical="center"/>
    </xf>
    <xf numFmtId="4" fontId="47" fillId="0" borderId="11" xfId="121" applyNumberFormat="1" applyFill="1" applyBorder="1"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1372-g20-coal-subsidies-united-kingdom"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uk-export-finance-business-supported-2016-to-2017%20%20%20%20%0d%0a%0d%0ahttps:/www.gov.uk/government/uploads/system/uploads/attachment_data/file/630168/ukef-uk-export-finance-annual-report-2016-17-annex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90" zoomScaleNormal="90" workbookViewId="0">
      <selection activeCell="A6" sqref="A6"/>
    </sheetView>
  </sheetViews>
  <sheetFormatPr defaultRowHeight="15" x14ac:dyDescent="0.3"/>
  <cols>
    <col min="1" max="1" width="102.5703125" customWidth="1"/>
  </cols>
  <sheetData>
    <row r="1" spans="1:1" ht="16.5" x14ac:dyDescent="0.3">
      <c r="A1" s="24" t="s">
        <v>66</v>
      </c>
    </row>
    <row r="2" spans="1:1" ht="15.75" x14ac:dyDescent="0.3">
      <c r="A2" s="25"/>
    </row>
    <row r="3" spans="1:1" ht="30.75" x14ac:dyDescent="0.3">
      <c r="A3" s="26" t="s">
        <v>60</v>
      </c>
    </row>
    <row r="4" spans="1:1" ht="15.75" x14ac:dyDescent="0.3">
      <c r="A4" s="26"/>
    </row>
    <row r="5" spans="1:1" x14ac:dyDescent="0.3">
      <c r="A5" s="27" t="s">
        <v>61</v>
      </c>
    </row>
    <row r="6" spans="1:1" x14ac:dyDescent="0.3">
      <c r="A6" s="28" t="s">
        <v>67</v>
      </c>
    </row>
    <row r="7" spans="1:1" ht="15.75" x14ac:dyDescent="0.3">
      <c r="A7" s="1"/>
    </row>
    <row r="8" spans="1:1" ht="15.75" x14ac:dyDescent="0.3">
      <c r="A8" s="1" t="s">
        <v>0</v>
      </c>
    </row>
    <row r="9" spans="1:1" ht="30.75" x14ac:dyDescent="0.3">
      <c r="A9" s="26" t="s">
        <v>62</v>
      </c>
    </row>
    <row r="10" spans="1:1" ht="45.75" x14ac:dyDescent="0.3">
      <c r="A10" s="26" t="s">
        <v>63</v>
      </c>
    </row>
    <row r="11" spans="1:1" ht="45.75" x14ac:dyDescent="0.3">
      <c r="A11" s="26" t="s">
        <v>64</v>
      </c>
    </row>
    <row r="12" spans="1:1" ht="15.75" x14ac:dyDescent="0.3">
      <c r="A12" s="25"/>
    </row>
    <row r="13" spans="1:1" ht="15.75" x14ac:dyDescent="0.3">
      <c r="A13" s="29" t="s">
        <v>65</v>
      </c>
    </row>
    <row r="14" spans="1:1" x14ac:dyDescent="0.3">
      <c r="A14" s="4" t="s">
        <v>2</v>
      </c>
    </row>
    <row r="15" spans="1:1" x14ac:dyDescent="0.3">
      <c r="A15" s="4" t="s">
        <v>38</v>
      </c>
    </row>
    <row r="16" spans="1:1" x14ac:dyDescent="0.3">
      <c r="A16" s="4" t="s">
        <v>3</v>
      </c>
    </row>
    <row r="17" spans="1:1" x14ac:dyDescent="0.3">
      <c r="A17" s="4" t="s">
        <v>4</v>
      </c>
    </row>
    <row r="18" spans="1:1" ht="15.75" x14ac:dyDescent="0.3">
      <c r="A18" s="30"/>
    </row>
    <row r="19" spans="1:1" ht="45.75" x14ac:dyDescent="0.3">
      <c r="A19" s="31" t="s">
        <v>1</v>
      </c>
    </row>
  </sheetData>
  <hyperlinks>
    <hyperlink ref="A5" r:id="rId1" display="Full report and the methodology note: odi.org/g20-coal-subsidies"/>
    <hyperlink ref="A6" r:id="rId2"/>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E1" zoomScale="90" zoomScaleNormal="90" workbookViewId="0"/>
  </sheetViews>
  <sheetFormatPr defaultRowHeight="15" x14ac:dyDescent="0.3"/>
  <cols>
    <col min="1" max="1" width="28.42578125" style="2" customWidth="1"/>
    <col min="2" max="2" width="10.85546875" customWidth="1"/>
    <col min="3" max="3" width="19.140625" customWidth="1"/>
    <col min="4" max="4" width="22.85546875" customWidth="1"/>
    <col min="5" max="5" width="25.85546875" customWidth="1"/>
    <col min="6" max="6" width="27.28515625" customWidth="1"/>
    <col min="7" max="7" width="10.42578125" customWidth="1"/>
    <col min="8" max="8" width="18.140625" customWidth="1"/>
    <col min="9" max="9" width="11" bestFit="1" customWidth="1"/>
    <col min="10" max="10" width="12.42578125" bestFit="1" customWidth="1"/>
    <col min="11" max="12" width="13.42578125" customWidth="1"/>
    <col min="13" max="13" width="11.85546875" customWidth="1"/>
    <col min="14" max="14" width="31.5703125" customWidth="1"/>
  </cols>
  <sheetData>
    <row r="1" spans="1:14" ht="16.5" thickBot="1" x14ac:dyDescent="0.35">
      <c r="A1" s="32" t="s">
        <v>68</v>
      </c>
      <c r="B1" s="32"/>
      <c r="C1" s="32"/>
      <c r="D1" s="3"/>
      <c r="E1" s="3"/>
      <c r="F1" s="11" t="s">
        <v>54</v>
      </c>
      <c r="G1" s="17">
        <v>2016</v>
      </c>
      <c r="H1" s="18">
        <v>0.77</v>
      </c>
      <c r="I1" s="18">
        <v>2017</v>
      </c>
      <c r="J1" s="19">
        <v>0.80800000000000005</v>
      </c>
      <c r="K1" s="16"/>
    </row>
    <row r="3" spans="1:14" ht="38.25" x14ac:dyDescent="0.3">
      <c r="A3" s="51" t="s">
        <v>7</v>
      </c>
      <c r="B3" s="51" t="s">
        <v>8</v>
      </c>
      <c r="C3" s="51" t="s">
        <v>9</v>
      </c>
      <c r="D3" s="51" t="s">
        <v>10</v>
      </c>
      <c r="E3" s="51" t="s">
        <v>11</v>
      </c>
      <c r="F3" s="51" t="s">
        <v>12</v>
      </c>
      <c r="G3" s="51" t="s">
        <v>13</v>
      </c>
      <c r="H3" s="51" t="s">
        <v>14</v>
      </c>
      <c r="I3" s="51" t="s">
        <v>57</v>
      </c>
      <c r="J3" s="51" t="s">
        <v>58</v>
      </c>
      <c r="K3" s="51" t="s">
        <v>59</v>
      </c>
      <c r="L3" s="51" t="s">
        <v>48</v>
      </c>
      <c r="M3" s="51" t="s">
        <v>15</v>
      </c>
      <c r="N3" s="51" t="s">
        <v>16</v>
      </c>
    </row>
    <row r="4" spans="1:14" ht="38.25" x14ac:dyDescent="0.3">
      <c r="A4" s="5" t="s">
        <v>23</v>
      </c>
      <c r="B4" s="33" t="s">
        <v>17</v>
      </c>
      <c r="C4" s="33" t="s">
        <v>18</v>
      </c>
      <c r="D4" s="33" t="s">
        <v>24</v>
      </c>
      <c r="E4" s="33" t="s">
        <v>25</v>
      </c>
      <c r="F4" s="33" t="s">
        <v>49</v>
      </c>
      <c r="G4" s="33" t="s">
        <v>20</v>
      </c>
      <c r="H4" s="33" t="s">
        <v>21</v>
      </c>
      <c r="I4" s="34">
        <v>514853</v>
      </c>
      <c r="J4" s="34">
        <v>24240645</v>
      </c>
      <c r="K4" s="34">
        <f t="shared" ref="K4:K15" si="0">AVERAGE(I4:J4)</f>
        <v>12377749</v>
      </c>
      <c r="L4" s="34">
        <f t="shared" ref="L4:L15" si="1">((I4/$H$1)+(J4/$J$1))/2</f>
        <v>15334719.263533495</v>
      </c>
      <c r="M4" s="43" t="s">
        <v>50</v>
      </c>
      <c r="N4" s="6"/>
    </row>
    <row r="5" spans="1:14" ht="38.25" x14ac:dyDescent="0.3">
      <c r="A5" s="5" t="s">
        <v>23</v>
      </c>
      <c r="B5" s="33" t="s">
        <v>17</v>
      </c>
      <c r="C5" s="33" t="s">
        <v>18</v>
      </c>
      <c r="D5" s="33" t="s">
        <v>24</v>
      </c>
      <c r="E5" s="33" t="s">
        <v>25</v>
      </c>
      <c r="F5" s="33" t="s">
        <v>49</v>
      </c>
      <c r="G5" s="33" t="s">
        <v>20</v>
      </c>
      <c r="H5" s="33" t="s">
        <v>22</v>
      </c>
      <c r="I5" s="34">
        <v>32581147</v>
      </c>
      <c r="J5" s="34">
        <v>1517142355</v>
      </c>
      <c r="K5" s="34">
        <f t="shared" si="0"/>
        <v>774861751</v>
      </c>
      <c r="L5" s="34">
        <f t="shared" si="1"/>
        <v>959982303.68876171</v>
      </c>
      <c r="M5" s="43" t="s">
        <v>50</v>
      </c>
      <c r="N5" s="6"/>
    </row>
    <row r="6" spans="1:14" ht="25.5" x14ac:dyDescent="0.3">
      <c r="A6" s="5" t="s">
        <v>26</v>
      </c>
      <c r="B6" s="33" t="s">
        <v>17</v>
      </c>
      <c r="C6" s="33" t="s">
        <v>27</v>
      </c>
      <c r="D6" s="33" t="s">
        <v>28</v>
      </c>
      <c r="E6" s="33" t="s">
        <v>29</v>
      </c>
      <c r="F6" s="33" t="s">
        <v>51</v>
      </c>
      <c r="G6" s="33" t="s">
        <v>20</v>
      </c>
      <c r="H6" s="33" t="s">
        <v>22</v>
      </c>
      <c r="I6" s="34">
        <v>0</v>
      </c>
      <c r="J6" s="34">
        <v>0</v>
      </c>
      <c r="K6" s="34">
        <f t="shared" si="0"/>
        <v>0</v>
      </c>
      <c r="L6" s="34">
        <f t="shared" si="1"/>
        <v>0</v>
      </c>
      <c r="M6" s="43" t="s">
        <v>50</v>
      </c>
      <c r="N6" s="15"/>
    </row>
    <row r="7" spans="1:14" ht="25.5" x14ac:dyDescent="0.3">
      <c r="A7" s="5" t="s">
        <v>26</v>
      </c>
      <c r="B7" s="33" t="s">
        <v>17</v>
      </c>
      <c r="C7" s="33" t="s">
        <v>27</v>
      </c>
      <c r="D7" s="33" t="s">
        <v>28</v>
      </c>
      <c r="E7" s="33" t="s">
        <v>29</v>
      </c>
      <c r="F7" s="33" t="s">
        <v>51</v>
      </c>
      <c r="G7" s="33" t="s">
        <v>20</v>
      </c>
      <c r="H7" s="33" t="s">
        <v>30</v>
      </c>
      <c r="I7" s="34">
        <v>26389990</v>
      </c>
      <c r="J7" s="34">
        <v>27889421</v>
      </c>
      <c r="K7" s="34">
        <f t="shared" si="0"/>
        <v>27139705.5</v>
      </c>
      <c r="L7" s="34">
        <f t="shared" si="1"/>
        <v>34394662.217114568</v>
      </c>
      <c r="M7" s="43" t="s">
        <v>50</v>
      </c>
      <c r="N7" s="15"/>
    </row>
    <row r="8" spans="1:14" ht="39.75" x14ac:dyDescent="0.3">
      <c r="A8" s="5" t="s">
        <v>31</v>
      </c>
      <c r="B8" s="33" t="s">
        <v>17</v>
      </c>
      <c r="C8" s="33" t="s">
        <v>27</v>
      </c>
      <c r="D8" s="33" t="s">
        <v>24</v>
      </c>
      <c r="E8" s="33" t="s">
        <v>19</v>
      </c>
      <c r="F8" s="33" t="s">
        <v>45</v>
      </c>
      <c r="G8" s="33" t="s">
        <v>20</v>
      </c>
      <c r="H8" s="33" t="s">
        <v>21</v>
      </c>
      <c r="I8" s="34"/>
      <c r="J8" s="34"/>
      <c r="K8" s="34"/>
      <c r="L8" s="34"/>
      <c r="M8" s="43" t="s">
        <v>50</v>
      </c>
      <c r="N8" s="21" t="s">
        <v>53</v>
      </c>
    </row>
    <row r="9" spans="1:14" ht="39.75" x14ac:dyDescent="0.3">
      <c r="A9" s="5" t="s">
        <v>31</v>
      </c>
      <c r="B9" s="33" t="s">
        <v>17</v>
      </c>
      <c r="C9" s="33" t="s">
        <v>27</v>
      </c>
      <c r="D9" s="33" t="s">
        <v>24</v>
      </c>
      <c r="E9" s="33" t="s">
        <v>19</v>
      </c>
      <c r="F9" s="33" t="s">
        <v>45</v>
      </c>
      <c r="G9" s="33" t="s">
        <v>20</v>
      </c>
      <c r="H9" s="33" t="s">
        <v>22</v>
      </c>
      <c r="I9" s="34"/>
      <c r="J9" s="34"/>
      <c r="K9" s="34"/>
      <c r="L9" s="34"/>
      <c r="M9" s="43" t="s">
        <v>50</v>
      </c>
      <c r="N9" s="21" t="s">
        <v>53</v>
      </c>
    </row>
    <row r="10" spans="1:14" ht="39.75" x14ac:dyDescent="0.3">
      <c r="A10" s="22" t="s">
        <v>32</v>
      </c>
      <c r="B10" s="33" t="s">
        <v>17</v>
      </c>
      <c r="C10" s="33" t="s">
        <v>27</v>
      </c>
      <c r="D10" s="33" t="s">
        <v>28</v>
      </c>
      <c r="E10" s="33" t="s">
        <v>25</v>
      </c>
      <c r="F10" s="33" t="s">
        <v>52</v>
      </c>
      <c r="G10" s="33" t="s">
        <v>20</v>
      </c>
      <c r="H10" s="33" t="s">
        <v>22</v>
      </c>
      <c r="I10" s="34">
        <v>156559469</v>
      </c>
      <c r="J10" s="34">
        <v>160473456</v>
      </c>
      <c r="K10" s="34">
        <f t="shared" si="0"/>
        <v>158516462.5</v>
      </c>
      <c r="L10" s="34">
        <f t="shared" si="1"/>
        <v>200964874.04526165</v>
      </c>
      <c r="M10" s="43" t="s">
        <v>50</v>
      </c>
      <c r="N10" s="6"/>
    </row>
    <row r="11" spans="1:14" ht="39.75" x14ac:dyDescent="0.3">
      <c r="A11" s="22" t="s">
        <v>33</v>
      </c>
      <c r="B11" s="33" t="s">
        <v>17</v>
      </c>
      <c r="C11" s="33" t="s">
        <v>27</v>
      </c>
      <c r="D11" s="33" t="s">
        <v>28</v>
      </c>
      <c r="E11" s="33" t="s">
        <v>25</v>
      </c>
      <c r="F11" s="33" t="s">
        <v>52</v>
      </c>
      <c r="G11" s="33" t="s">
        <v>20</v>
      </c>
      <c r="H11" s="33" t="s">
        <v>22</v>
      </c>
      <c r="I11" s="34">
        <v>97849668</v>
      </c>
      <c r="J11" s="34">
        <v>101763655</v>
      </c>
      <c r="K11" s="34">
        <f t="shared" si="0"/>
        <v>99806661.5</v>
      </c>
      <c r="L11" s="34">
        <f t="shared" si="1"/>
        <v>126511304.24167415</v>
      </c>
      <c r="M11" s="43" t="s">
        <v>50</v>
      </c>
      <c r="N11" s="6"/>
    </row>
    <row r="12" spans="1:14" ht="27" x14ac:dyDescent="0.3">
      <c r="A12" s="22" t="s">
        <v>34</v>
      </c>
      <c r="B12" s="33" t="s">
        <v>17</v>
      </c>
      <c r="C12" s="33" t="s">
        <v>27</v>
      </c>
      <c r="D12" s="33" t="s">
        <v>28</v>
      </c>
      <c r="E12" s="33" t="s">
        <v>25</v>
      </c>
      <c r="F12" s="33" t="s">
        <v>5</v>
      </c>
      <c r="G12" s="33" t="s">
        <v>20</v>
      </c>
      <c r="H12" s="33" t="s">
        <v>22</v>
      </c>
      <c r="I12" s="34">
        <v>105677642</v>
      </c>
      <c r="J12" s="34">
        <v>148731496</v>
      </c>
      <c r="K12" s="34">
        <f t="shared" si="0"/>
        <v>127204569</v>
      </c>
      <c r="L12" s="34">
        <f t="shared" si="1"/>
        <v>160658662.2862286</v>
      </c>
      <c r="M12" s="43" t="s">
        <v>50</v>
      </c>
      <c r="N12" s="6"/>
    </row>
    <row r="13" spans="1:14" ht="39.75" x14ac:dyDescent="0.3">
      <c r="A13" s="22" t="s">
        <v>35</v>
      </c>
      <c r="B13" s="33" t="s">
        <v>17</v>
      </c>
      <c r="C13" s="33" t="s">
        <v>27</v>
      </c>
      <c r="D13" s="33" t="s">
        <v>28</v>
      </c>
      <c r="E13" s="33" t="s">
        <v>25</v>
      </c>
      <c r="F13" s="33" t="s">
        <v>52</v>
      </c>
      <c r="G13" s="33" t="s">
        <v>20</v>
      </c>
      <c r="H13" s="33" t="s">
        <v>22</v>
      </c>
      <c r="I13" s="34">
        <v>19569934</v>
      </c>
      <c r="J13" s="34">
        <v>19569934</v>
      </c>
      <c r="K13" s="34">
        <f t="shared" si="0"/>
        <v>19569934</v>
      </c>
      <c r="L13" s="34">
        <f t="shared" si="1"/>
        <v>24817857.023916677</v>
      </c>
      <c r="M13" s="43" t="s">
        <v>50</v>
      </c>
      <c r="N13" s="6"/>
    </row>
    <row r="14" spans="1:14" ht="39.75" x14ac:dyDescent="0.3">
      <c r="A14" s="22" t="s">
        <v>36</v>
      </c>
      <c r="B14" s="33" t="s">
        <v>17</v>
      </c>
      <c r="C14" s="33" t="s">
        <v>27</v>
      </c>
      <c r="D14" s="33" t="s">
        <v>28</v>
      </c>
      <c r="E14" s="33" t="s">
        <v>25</v>
      </c>
      <c r="F14" s="33" t="s">
        <v>52</v>
      </c>
      <c r="G14" s="33" t="s">
        <v>20</v>
      </c>
      <c r="H14" s="33" t="s">
        <v>22</v>
      </c>
      <c r="I14" s="34">
        <v>31311894</v>
      </c>
      <c r="J14" s="34">
        <v>31311894</v>
      </c>
      <c r="K14" s="34">
        <f t="shared" si="0"/>
        <v>31311894</v>
      </c>
      <c r="L14" s="34">
        <f t="shared" si="1"/>
        <v>39708570.731001675</v>
      </c>
      <c r="M14" s="43" t="s">
        <v>50</v>
      </c>
      <c r="N14" s="6"/>
    </row>
    <row r="15" spans="1:14" ht="40.5" thickBot="1" x14ac:dyDescent="0.35">
      <c r="A15" s="35" t="s">
        <v>37</v>
      </c>
      <c r="B15" s="36" t="s">
        <v>17</v>
      </c>
      <c r="C15" s="36" t="s">
        <v>27</v>
      </c>
      <c r="D15" s="36" t="s">
        <v>28</v>
      </c>
      <c r="E15" s="36" t="s">
        <v>25</v>
      </c>
      <c r="F15" s="36" t="s">
        <v>52</v>
      </c>
      <c r="G15" s="36" t="s">
        <v>20</v>
      </c>
      <c r="H15" s="36" t="s">
        <v>22</v>
      </c>
      <c r="I15" s="37">
        <v>199613323</v>
      </c>
      <c r="J15" s="37">
        <v>203527310</v>
      </c>
      <c r="K15" s="37">
        <f t="shared" si="0"/>
        <v>201570316.5</v>
      </c>
      <c r="L15" s="37">
        <f t="shared" si="1"/>
        <v>255564158.48334831</v>
      </c>
      <c r="M15" s="43" t="s">
        <v>50</v>
      </c>
      <c r="N15" s="38"/>
    </row>
    <row r="16" spans="1:14" s="40" customFormat="1" ht="13.5" thickBot="1" x14ac:dyDescent="0.25">
      <c r="A16" s="39" t="s">
        <v>6</v>
      </c>
      <c r="I16" s="41"/>
      <c r="J16" s="41"/>
      <c r="K16" s="41">
        <f>SUM(K4:K15)</f>
        <v>1452359043</v>
      </c>
      <c r="L16" s="42">
        <f>SUM(L4:L15)</f>
        <v>1817937111.9808409</v>
      </c>
    </row>
    <row r="17" spans="1:12" x14ac:dyDescent="0.3">
      <c r="I17" s="12"/>
      <c r="J17" s="12"/>
      <c r="K17" s="14"/>
      <c r="L17" s="13"/>
    </row>
    <row r="18" spans="1:12" x14ac:dyDescent="0.3">
      <c r="A18" s="23" t="s">
        <v>55</v>
      </c>
    </row>
  </sheetData>
  <autoFilter ref="B3:H3"/>
  <hyperlinks>
    <hyperlink ref="M4" r:id="rId1"/>
    <hyperlink ref="M5:M15" r:id="rId2" display="OECD (201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48.42578125" customWidth="1"/>
    <col min="2" max="2" width="16.5703125" customWidth="1"/>
    <col min="3" max="3" width="12.140625" customWidth="1"/>
    <col min="4" max="4" width="10.85546875" customWidth="1"/>
    <col min="5" max="5" width="13.42578125" customWidth="1"/>
    <col min="6" max="6" width="12.42578125" customWidth="1"/>
  </cols>
  <sheetData>
    <row r="1" spans="1:1" ht="15.75" x14ac:dyDescent="0.3">
      <c r="A1" s="44" t="s">
        <v>38</v>
      </c>
    </row>
    <row r="2" spans="1:1" ht="15.75" x14ac:dyDescent="0.3">
      <c r="A2" s="45"/>
    </row>
    <row r="3" spans="1:1" ht="27" x14ac:dyDescent="0.3">
      <c r="A3" s="46"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B1" zoomScale="90" zoomScaleNormal="90" workbookViewId="0">
      <selection activeCell="L4" sqref="L4"/>
    </sheetView>
  </sheetViews>
  <sheetFormatPr defaultColWidth="8.85546875" defaultRowHeight="15" x14ac:dyDescent="0.3"/>
  <cols>
    <col min="1" max="1" width="31.140625" style="7" customWidth="1"/>
    <col min="2" max="2" width="20.5703125" style="7" customWidth="1"/>
    <col min="3" max="3" width="13.7109375" style="7" customWidth="1"/>
    <col min="4" max="4" width="11.42578125" style="7" customWidth="1"/>
    <col min="5" max="5" width="13.42578125" style="7" customWidth="1"/>
    <col min="6" max="6" width="13.140625" style="7" customWidth="1"/>
    <col min="7" max="7" width="17.140625" style="7" customWidth="1"/>
    <col min="8" max="8" width="15.28515625" style="7" customWidth="1"/>
    <col min="9" max="9" width="10.5703125" style="7" customWidth="1"/>
    <col min="10" max="10" width="13" style="7" bestFit="1" customWidth="1"/>
    <col min="11" max="11" width="16.7109375" style="7" customWidth="1"/>
    <col min="12" max="12" width="37.140625" style="7" customWidth="1"/>
    <col min="13" max="16384" width="8.85546875" style="7"/>
  </cols>
  <sheetData>
    <row r="1" spans="1:12" ht="16.5" thickBot="1" x14ac:dyDescent="0.35">
      <c r="A1" s="47" t="s">
        <v>3</v>
      </c>
      <c r="D1" s="8" t="s">
        <v>54</v>
      </c>
      <c r="E1" s="9"/>
      <c r="F1" s="9">
        <v>2016</v>
      </c>
      <c r="G1" s="9">
        <v>0.77</v>
      </c>
      <c r="H1" s="9">
        <v>2017</v>
      </c>
      <c r="I1" s="10">
        <v>0.80800000000000005</v>
      </c>
    </row>
    <row r="3" spans="1:12" s="2" customFormat="1" ht="51" x14ac:dyDescent="0.3">
      <c r="A3" s="51" t="s">
        <v>39</v>
      </c>
      <c r="B3" s="51" t="s">
        <v>40</v>
      </c>
      <c r="C3" s="51" t="s">
        <v>9</v>
      </c>
      <c r="D3" s="51" t="s">
        <v>11</v>
      </c>
      <c r="E3" s="51" t="s">
        <v>12</v>
      </c>
      <c r="F3" s="51" t="s">
        <v>13</v>
      </c>
      <c r="G3" s="51" t="s">
        <v>41</v>
      </c>
      <c r="H3" s="51" t="s">
        <v>57</v>
      </c>
      <c r="I3" s="51" t="s">
        <v>58</v>
      </c>
      <c r="J3" s="51" t="s">
        <v>59</v>
      </c>
      <c r="K3" s="51" t="s">
        <v>48</v>
      </c>
      <c r="L3" s="51" t="s">
        <v>15</v>
      </c>
    </row>
    <row r="4" spans="1:12" ht="48" customHeight="1" x14ac:dyDescent="0.3">
      <c r="A4" s="52" t="s">
        <v>42</v>
      </c>
      <c r="B4" s="48" t="s">
        <v>43</v>
      </c>
      <c r="C4" s="48" t="s">
        <v>44</v>
      </c>
      <c r="D4" s="48"/>
      <c r="E4" s="48" t="s">
        <v>45</v>
      </c>
      <c r="F4" s="48" t="s">
        <v>20</v>
      </c>
      <c r="G4" s="49" t="s">
        <v>46</v>
      </c>
      <c r="H4" s="50">
        <v>22801557</v>
      </c>
      <c r="I4" s="50"/>
      <c r="J4" s="50">
        <f>H4/2</f>
        <v>11400778.5</v>
      </c>
      <c r="K4" s="50">
        <f>(H4/G1)/2</f>
        <v>14806205.844155844</v>
      </c>
      <c r="L4" s="53" t="s">
        <v>47</v>
      </c>
    </row>
    <row r="7" spans="1:12" x14ac:dyDescent="0.3">
      <c r="A7" s="20" t="s">
        <v>55</v>
      </c>
    </row>
  </sheetData>
  <hyperlinks>
    <hyperlink ref="L4" r:id="rId1"/>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90" zoomScaleNormal="90" workbookViewId="0">
      <selection activeCell="B11" sqref="B11"/>
    </sheetView>
  </sheetViews>
  <sheetFormatPr defaultRowHeight="15" x14ac:dyDescent="0.3"/>
  <cols>
    <col min="1" max="1" width="72" customWidth="1"/>
    <col min="2" max="2" width="16.7109375" customWidth="1"/>
    <col min="3" max="3" width="13.28515625" customWidth="1"/>
    <col min="4" max="4" width="12.7109375" customWidth="1"/>
    <col min="5" max="5" width="12.42578125" customWidth="1"/>
    <col min="6" max="6" width="10.85546875" customWidth="1"/>
    <col min="7" max="7" width="13" customWidth="1"/>
    <col min="8" max="8" width="11.5703125" customWidth="1"/>
    <col min="9" max="9" width="12.7109375" customWidth="1"/>
    <col min="10" max="10" width="15.28515625" customWidth="1"/>
    <col min="11" max="11" width="9.7109375" customWidth="1"/>
    <col min="12" max="12" width="10.28515625" customWidth="1"/>
    <col min="13" max="13" width="16" customWidth="1"/>
  </cols>
  <sheetData>
    <row r="1" spans="1:1" ht="15.75" x14ac:dyDescent="0.3">
      <c r="A1" s="32" t="s">
        <v>56</v>
      </c>
    </row>
    <row r="2" spans="1:1" x14ac:dyDescent="0.3">
      <c r="A2" s="3"/>
    </row>
    <row r="3" spans="1:1" ht="30.75" x14ac:dyDescent="0.3">
      <c r="A3" s="2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2019-07-19T13:58:54Z</dcterms:modified>
  <cp:category/>
  <cp:contentStatus/>
</cp:coreProperties>
</file>